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6030" activeTab="1"/>
  </bookViews>
  <sheets>
    <sheet name="Segmental info" sheetId="1" r:id="rId1"/>
    <sheet name="Qtr-Notes" sheetId="2" r:id="rId2"/>
    <sheet name="Qtr-Cashflow (2)" sheetId="3" r:id="rId3"/>
    <sheet name="Qtr-Equity" sheetId="4" r:id="rId4"/>
    <sheet name="Qtr-BS (2)" sheetId="5" r:id="rId5"/>
    <sheet name="Qtr-P&amp;L (2)" sheetId="6" r:id="rId6"/>
  </sheets>
  <externalReferences>
    <externalReference r:id="rId9"/>
  </externalReferences>
  <definedNames>
    <definedName name="_xlnm.Print_Area" localSheetId="4">'Qtr-BS (2)'!$A$1:$E$63</definedName>
    <definedName name="_xlnm.Print_Area" localSheetId="2">'Qtr-Cashflow (2)'!$B$1:$J$71</definedName>
    <definedName name="_xlnm.Print_Area" localSheetId="3">'Qtr-Equity'!$B$1:$I$41</definedName>
    <definedName name="_xlnm.Print_Area" localSheetId="1">'Qtr-Notes'!$A$1:$H$262</definedName>
    <definedName name="_xlnm.Print_Area" localSheetId="5">'Qtr-P&amp;L (2)'!$A$1:$H$47</definedName>
    <definedName name="_xlnm.Print_Area" localSheetId="0">'Segmental info'!$A$1:$N$21</definedName>
  </definedNames>
  <calcPr fullCalcOnLoad="1"/>
</workbook>
</file>

<file path=xl/sharedStrings.xml><?xml version="1.0" encoding="utf-8"?>
<sst xmlns="http://schemas.openxmlformats.org/spreadsheetml/2006/main" count="308" uniqueCount="211">
  <si>
    <t>APPENDIX 1</t>
  </si>
  <si>
    <t>Segmental Information</t>
  </si>
  <si>
    <t>Business segment</t>
  </si>
  <si>
    <t>Trading</t>
  </si>
  <si>
    <t>Manufacturing</t>
  </si>
  <si>
    <t>Invest.Holding</t>
  </si>
  <si>
    <t>Other Operation</t>
  </si>
  <si>
    <t>Eliminations</t>
  </si>
  <si>
    <t>Group</t>
  </si>
  <si>
    <t>30.09.03</t>
  </si>
  <si>
    <t>30.09.02</t>
  </si>
  <si>
    <t>RM '000</t>
  </si>
  <si>
    <t>Revenue</t>
  </si>
  <si>
    <t>External Sales</t>
  </si>
  <si>
    <t>Inter-Segment Sales</t>
  </si>
  <si>
    <t>Total Revenue</t>
  </si>
  <si>
    <t xml:space="preserve">Result </t>
  </si>
  <si>
    <t>Profit / (Loss) Before Tax</t>
  </si>
  <si>
    <t>Total Asset Employed</t>
  </si>
  <si>
    <t>Accounting Policies and Methods of Computation</t>
  </si>
  <si>
    <t>Audit Report</t>
  </si>
  <si>
    <t>Seasonality or Cyclicality of Operations</t>
  </si>
  <si>
    <t>Unusual Items</t>
  </si>
  <si>
    <t>Changes in Estimates</t>
  </si>
  <si>
    <t>Dividend</t>
  </si>
  <si>
    <t>Refer to Appendix 1</t>
  </si>
  <si>
    <t>Valuations of Property, Plant &amp; Equipment</t>
  </si>
  <si>
    <t>The Group did not carry out any valuations on its property, plant &amp; equipment.</t>
  </si>
  <si>
    <t xml:space="preserve">Material Events Subsequent To The Financial Period </t>
  </si>
  <si>
    <t>Changes in the Composition of the Company</t>
  </si>
  <si>
    <t>Contingent Liabilities</t>
  </si>
  <si>
    <t>Review of Performance</t>
  </si>
  <si>
    <t>Prospects For The Current Financial Year</t>
  </si>
  <si>
    <t>Profit Forecast and Profit Guarantee</t>
  </si>
  <si>
    <t>Taxation</t>
  </si>
  <si>
    <t>Individual Quarter</t>
  </si>
  <si>
    <t>Cumulative Quarter</t>
  </si>
  <si>
    <t>Current</t>
  </si>
  <si>
    <t xml:space="preserve">Preceding </t>
  </si>
  <si>
    <t xml:space="preserve">Year </t>
  </si>
  <si>
    <t>Quarter</t>
  </si>
  <si>
    <t>To date</t>
  </si>
  <si>
    <t xml:space="preserve">Corresponding </t>
  </si>
  <si>
    <t>30.09.2003</t>
  </si>
  <si>
    <t>30.09.2002</t>
  </si>
  <si>
    <t>RM'000</t>
  </si>
  <si>
    <t>Income Taxation</t>
  </si>
  <si>
    <t>- Current year</t>
  </si>
  <si>
    <t>- Prior year</t>
  </si>
  <si>
    <t>Deferred Taxation</t>
  </si>
  <si>
    <t>Sale of Unquoted Investments and/or Properties</t>
  </si>
  <si>
    <t>Quoted Securities</t>
  </si>
  <si>
    <t>a.</t>
  </si>
  <si>
    <t>b.</t>
  </si>
  <si>
    <t>Status of Corporate Proposals Announced</t>
  </si>
  <si>
    <t>On 8 August 2002, the Company proposed to implement the following:-</t>
  </si>
  <si>
    <t>(i)</t>
  </si>
  <si>
    <t xml:space="preserve">(ii) </t>
  </si>
  <si>
    <t xml:space="preserve">(iii) </t>
  </si>
  <si>
    <t>Borrowings and Debt Securities</t>
  </si>
  <si>
    <t>Secured</t>
  </si>
  <si>
    <t xml:space="preserve">Short Term Borrowings </t>
  </si>
  <si>
    <t>Bank overdrafts</t>
  </si>
  <si>
    <t>Hire purchase creditors</t>
  </si>
  <si>
    <t>Current portion of long term loans</t>
  </si>
  <si>
    <t xml:space="preserve">Long Term Borrowings </t>
  </si>
  <si>
    <t>Term loans</t>
  </si>
  <si>
    <t>Total</t>
  </si>
  <si>
    <t>Off Balance Sheet Financial Instruments</t>
  </si>
  <si>
    <t xml:space="preserve">Material Litigation </t>
  </si>
  <si>
    <t>Basic earnings per share (sen)</t>
  </si>
  <si>
    <t>Company Secretary</t>
  </si>
  <si>
    <t>QUARTERLY REPORT ON CONSOLIDATED RESULTS</t>
  </si>
  <si>
    <t>FOR THE THIRD FINANCIAL QUARTER ENDED 30 SEPTEMBER 2003</t>
  </si>
  <si>
    <t>These figures have not been audited</t>
  </si>
  <si>
    <t>CONDENSED CONSOLIDATED CASH FLOW STATEMENT</t>
  </si>
  <si>
    <t>31.12.2002</t>
  </si>
  <si>
    <t>Master</t>
  </si>
  <si>
    <t>ADJUSTMENTS</t>
  </si>
  <si>
    <t>CASH FLOW FROM OPERATING ACTIVITIES</t>
  </si>
  <si>
    <t>Profit before taxation</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</si>
  <si>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</si>
  <si>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</si>
  <si>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</si>
  <si>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</si>
  <si>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</si>
  <si>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Operating profit before working capital changes</t>
  </si>
  <si>
    <t>Inventories</t>
  </si>
  <si>
    <t>Debtors</t>
  </si>
  <si>
    <t>Creditors</t>
  </si>
  <si>
    <t>Amount due from holding company</t>
  </si>
  <si>
    <t>Amount due to directors</t>
  </si>
  <si>
    <t>Cash Generated from operations</t>
  </si>
  <si>
    <t>Interest expense</t>
  </si>
  <si>
    <t>Income tax paid</t>
  </si>
  <si>
    <t>Dividend payment</t>
  </si>
  <si>
    <t>Net cash generate from operating activities</t>
  </si>
  <si>
    <t>CASH FLOW FROM INVESTING ACTIVITIES</t>
  </si>
  <si>
    <t>Acquisition of property, plant and equipment</t>
  </si>
  <si>
    <t>Disposal of property, plant and equipment</t>
  </si>
  <si>
    <t>Deferred expenditure incurred</t>
  </si>
  <si>
    <t>Short term deposit pledge as security</t>
  </si>
  <si>
    <t>CASH FLOW FROM FINANCING ACTIVITIES</t>
  </si>
  <si>
    <t>Bank borrowings</t>
  </si>
  <si>
    <t>Repayment of hire purchase creditors</t>
  </si>
  <si>
    <t>Repayment of bank borrowings</t>
  </si>
  <si>
    <t>Proceeds from hire purchase creditors</t>
  </si>
  <si>
    <t>NET INCREASE IN CASH AND CASH EQUIVALENTS</t>
  </si>
  <si>
    <t>OPENING CASH AND CASH EQUIVALENTS</t>
  </si>
  <si>
    <t>CLOSING CASH AND CASH EQUIVALENTS</t>
  </si>
  <si>
    <t>Cash and cash equivalents comprise the following:</t>
  </si>
  <si>
    <t>Cash and bank balances</t>
  </si>
  <si>
    <t>Bank overdraft</t>
  </si>
  <si>
    <t>CONSOLIDATED STATEMENT OF CHANGES IN EQUITY</t>
  </si>
  <si>
    <t xml:space="preserve">Share </t>
  </si>
  <si>
    <t xml:space="preserve">Retained </t>
  </si>
  <si>
    <t>Capital</t>
  </si>
  <si>
    <t>Premium</t>
  </si>
  <si>
    <t>Profits</t>
  </si>
  <si>
    <t>At 1 January 2002</t>
  </si>
  <si>
    <t>Profit for the year</t>
  </si>
  <si>
    <t>At 31 December 2002</t>
  </si>
  <si>
    <t>Profit for the period</t>
  </si>
  <si>
    <t>Bonus Issue</t>
  </si>
  <si>
    <t>These figures have not been audited.</t>
  </si>
  <si>
    <t>CONDENSED CONSOLIDATED BALANCE SHEETS</t>
  </si>
  <si>
    <t>AS AT END OF</t>
  </si>
  <si>
    <t>CURRENT</t>
  </si>
  <si>
    <t>PRECEDING</t>
  </si>
  <si>
    <t>QUARTER</t>
  </si>
  <si>
    <t>FINANCIAL</t>
  </si>
  <si>
    <t>YEAR END</t>
  </si>
  <si>
    <t>(Unaudited)</t>
  </si>
  <si>
    <t>(Audited)</t>
  </si>
  <si>
    <t>PROPERTY, PLANT AND EQUIPMENT</t>
  </si>
  <si>
    <t>CURRENT ASSETS</t>
  </si>
  <si>
    <t>Trade Receivables</t>
  </si>
  <si>
    <t>Other Receivables, Deposits &amp; Prepayment</t>
  </si>
  <si>
    <t>Cash and Bank Balances</t>
  </si>
  <si>
    <t>CURRENT LIABILITIES</t>
  </si>
  <si>
    <t>Trade Payables</t>
  </si>
  <si>
    <t>Other Payables &amp; Accruals</t>
  </si>
  <si>
    <t>Bank Overdraft</t>
  </si>
  <si>
    <t>Short Term Borrowings</t>
  </si>
  <si>
    <t>Hire Purchase Creditors</t>
  </si>
  <si>
    <t>Provision for Taxation</t>
  </si>
  <si>
    <t>Amount due to Ultimate Holding Company</t>
  </si>
  <si>
    <t xml:space="preserve">Net Current Assets </t>
  </si>
  <si>
    <t>SHARE CAPITAL</t>
  </si>
  <si>
    <t>SHARE PREMIUM</t>
  </si>
  <si>
    <t>RETAINED PROFITS</t>
  </si>
  <si>
    <t>SHAREHOLDERS' FUND</t>
  </si>
  <si>
    <t>MINORITY INTERESTS</t>
  </si>
  <si>
    <t>DEFERRED AND LONG TERM LIABILITIES</t>
  </si>
  <si>
    <t>Long Term Borrowings</t>
  </si>
  <si>
    <t>Net Tangible Assets Per Share (RM)</t>
  </si>
  <si>
    <t xml:space="preserve">QUARTERLY REPORT ON CONSOLIDATED RESULTS </t>
  </si>
  <si>
    <t>CONDENSED CONSOLIDATED INCOME STATEMENTS</t>
  </si>
  <si>
    <t>INDIVIDUAL QUARTER</t>
  </si>
  <si>
    <t>CUMULATIVE QUARTER</t>
  </si>
  <si>
    <t>CORRESPONDING</t>
  </si>
  <si>
    <t>YEAR TO DATE</t>
  </si>
  <si>
    <t>ENDED</t>
  </si>
  <si>
    <t>Operating expenses</t>
  </si>
  <si>
    <t>Other operating income</t>
  </si>
  <si>
    <t>Profit from operations</t>
  </si>
  <si>
    <t>Finance costs</t>
  </si>
  <si>
    <t>Profit after taxation</t>
  </si>
  <si>
    <t>Minority interests</t>
  </si>
  <si>
    <t>Net profit for the period</t>
  </si>
  <si>
    <t xml:space="preserve"> - basic (sen)</t>
  </si>
  <si>
    <r>
      <t xml:space="preserve">DeGem Berhad </t>
    </r>
    <r>
      <rPr>
        <b/>
        <sz val="10"/>
        <rFont val="Times New Roman"/>
        <family val="1"/>
      </rPr>
      <t>(Company No 415726-T)</t>
    </r>
  </si>
  <si>
    <r>
      <t xml:space="preserve">DeGem Berhad </t>
    </r>
    <r>
      <rPr>
        <b/>
        <sz val="10"/>
        <rFont val="Times New Roman"/>
        <family val="1"/>
      </rPr>
      <t>(Company No : 415726 - T)</t>
    </r>
  </si>
  <si>
    <r>
      <t>DeGem Berhad</t>
    </r>
    <r>
      <rPr>
        <b/>
        <sz val="12"/>
        <rFont val="Times New Roman"/>
        <family val="1"/>
      </rPr>
      <t xml:space="preserve"> </t>
    </r>
    <r>
      <rPr>
        <b/>
        <sz val="10"/>
        <rFont val="Times New Roman"/>
        <family val="1"/>
      </rPr>
      <t>(Company No : 415726 - T)</t>
    </r>
  </si>
  <si>
    <t>A1.</t>
  </si>
  <si>
    <t>A2.</t>
  </si>
  <si>
    <t>A3.</t>
  </si>
  <si>
    <t>A4.</t>
  </si>
  <si>
    <t>A5.</t>
  </si>
  <si>
    <t>A6.</t>
  </si>
  <si>
    <t>Issuance, Cancellation or Repayments of Debt and Equity Securities.</t>
  </si>
  <si>
    <t>A7.</t>
  </si>
  <si>
    <t>A8.</t>
  </si>
  <si>
    <t>A9.</t>
  </si>
  <si>
    <t>A10.</t>
  </si>
  <si>
    <t>A11.</t>
  </si>
  <si>
    <t>A12.</t>
  </si>
  <si>
    <t>B1.</t>
  </si>
  <si>
    <t>B2.</t>
  </si>
  <si>
    <t>B3.</t>
  </si>
  <si>
    <t>B4.</t>
  </si>
  <si>
    <t>B5.</t>
  </si>
  <si>
    <t>B6.</t>
  </si>
  <si>
    <t>B7.</t>
  </si>
  <si>
    <t>B8.</t>
  </si>
  <si>
    <t>B9.</t>
  </si>
  <si>
    <t>B10.</t>
  </si>
  <si>
    <t>B11.</t>
  </si>
  <si>
    <t>B12.</t>
  </si>
  <si>
    <t>B13.</t>
  </si>
  <si>
    <t>BY ORDER OF THE BOARD</t>
  </si>
  <si>
    <t>CHOW CHOOI YOONG</t>
  </si>
  <si>
    <t>MAICSA 0772574</t>
  </si>
  <si>
    <r>
      <t xml:space="preserve">Earnings per share          </t>
    </r>
    <r>
      <rPr>
        <i/>
        <sz val="11"/>
        <rFont val="Times New Roman"/>
        <family val="1"/>
      </rPr>
      <t xml:space="preserve"> (Note B13)</t>
    </r>
  </si>
  <si>
    <t>At 30 September 2003</t>
  </si>
  <si>
    <t>Movement during the period</t>
  </si>
  <si>
    <t>A. NOTES TO THE INTERIM FINANCIAL REPORT</t>
  </si>
  <si>
    <t>B. ADDITIONAL INFORMATION REQUIRED BY THE KLSE LISTING REQUIREMENTS</t>
  </si>
  <si>
    <t>Earnings Per Share</t>
  </si>
  <si>
    <t>Material Changes in Current Quarter Results compared to Immediate Preceding Quarter</t>
  </si>
  <si>
    <t>Dated:  5 November 2003</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</si>
</sst>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 #,##0.00_ ;_ * \-#,##0.00_ ;_ * &quot;-&quot;??_ ;_ @_ "/>
    <numFmt numFmtId="166" formatCode="_-&quot;£&quot;* #,##0_-;\-&quot;£&quot;* #,##0_-;_-&quot;£&quot;* &quot;-&quot;_-;_-@_-"/>
    <numFmt numFmtId="167" formatCode="_-&quot;£&quot;* #,##0.00_-;\-&quot;£&quot;* #,##0.00_-;_-&quot;£&quot;* &quot;-&quot;??_-;_-@_-"/>
    <numFmt numFmtId="168" formatCode="_-* #,##0_-;\-* #,##0_-;_-* &quot;-&quot;??_-;_-@_-"/>
    <numFmt numFmtId="169" formatCode="00000"/>
    <numFmt numFmtId="170" formatCode="_(* #,##0_);_(* \(#,##0\);_(* &quot;-&quot;??_);_(@_)"/>
    <numFmt numFmtId="171" formatCode="#,##0.00000"/>
    <numFmt numFmtId="172" formatCode="#,##0.000000"/>
    <numFmt numFmtId="173" formatCode="mm/dd/yy"/>
    <numFmt numFmtId="174" formatCode="_-* #,##0.0_-;\-* #,##0.0_-;_-* &quot;-&quot;??_-;_-@_-"/>
    <numFmt numFmtId="175" formatCode="_ * #,##0_ ;_ * \-#,##0_ ;_ * &quot;-&quot;??_ ;_ @_ "/>
    <numFmt numFmtId="176" formatCode="0.00_);\(0.00\)"/>
    <numFmt numFmtId="177" formatCode="_-* #,##0.00000_-;\-* #,##0.00000_-;_-* &quot;-&quot;??_-;_-@_-"/>
    <numFmt numFmtId="178" formatCode="#,##0.000_);[Red]\(#,##0.000\)"/>
    <numFmt numFmtId="179" formatCode="_(* #,##0.000_);_(* \(#,##0.000\);_(* &quot;-&quot;??_);_(@_)"/>
    <numFmt numFmtId="180" formatCode="0_);\(0\)"/>
    <numFmt numFmtId="181" formatCode="_(* #,##0.0000_);_(* \(#,##0.0000\);_(* &quot;-&quot;??_);_(@_)"/>
    <numFmt numFmtId="182" formatCode="_(* #,##0.00000_);_(* \(#,##0.00000\);_(* &quot;-&quot;??_);_(@_)"/>
    <numFmt numFmtId="183" formatCode="_(* #,##0.000000_);_(* \(#,##0.000000\);_(* &quot;-&quot;??_);_(@_)"/>
    <numFmt numFmtId="184" formatCode="_(* #,##0.0000000_);_(* \(#,##0.0000000\);_(* &quot;-&quot;??_);_(@_)"/>
    <numFmt numFmtId="185" formatCode="_(* #,##0.00000000_);_(* \(#,##0.00000000\);_(* &quot;-&quot;??_);_(@_)"/>
    <numFmt numFmtId="186" formatCode="_(* #,##0.000000000_);_(* \(#,##0.000000000\);_(* &quot;-&quot;??_);_(@_)"/>
    <numFmt numFmtId="187" formatCode="_(* #,##0.0000000000_);_(* \(#,##0.0000000000\);_(* &quot;-&quot;??_);_(@_)"/>
    <numFmt numFmtId="188" formatCode="_(* #,##0.000000000000_);_(* \(#,##0.000000000000\);_(* &quot;-&quot;??_);_(@_)"/>
    <numFmt numFmtId="189" formatCode="_(* #,##0.00000000000000_);_(* \(#,##0.00000000000000\);_(* &quot;-&quot;??_);_(@_)"/>
    <numFmt numFmtId="190" formatCode="_(* #,##0.0_);_(* \(#,##0.0\);_(* &quot;-&quot;??_);_(@_)"/>
    <numFmt numFmtId="191" formatCode="#,##0.0_);\(#,##0.0\)"/>
    <numFmt numFmtId="192" formatCode="#,##0.0_);[Red]\(#,##0.0\)"/>
    <numFmt numFmtId="193" formatCode="_(* #,##0.00000000000_);_(* \(#,##0.00000000000\);_(* &quot;-&quot;??_);_(@_)"/>
    <numFmt numFmtId="194" formatCode="_-* #,##0.000_-;\-* #,##0.000_-;_-* &quot;-&quot;??_-;_-@_-"/>
    <numFmt numFmtId="195" formatCode="_(* #,##0.0_);_(* \(#,##0.0\);_(* &quot;-&quot;?_);_(@_)"/>
    <numFmt numFmtId="196" formatCode="_(* #,##0.000_);_(* \(#,##0.000\);_(* &quot;-&quot;???_);_(@_)"/>
  </numFmts>
  <fonts count="22">
    <font>
      <sz val="10"/>
      <name val="Arial"/>
      <family val="0"/>
    </font>
    <font>
      <u val="single"/>
      <sz val="10"/>
      <color indexed="12"/>
      <name val="Arial"/>
      <family val="0"/>
    </font>
    <font>
      <sz val="10"/>
      <name val="Times New Roman"/>
      <family val="1"/>
    </font>
    <font>
      <b/>
      <sz val="10"/>
      <name val="Times New Roman"/>
      <family val="1"/>
    </font>
    <font>
      <b/>
      <sz val="14"/>
      <name val="Times New Roman"/>
      <family val="1"/>
    </font>
    <font>
      <b/>
      <u val="single"/>
      <sz val="10"/>
      <name val="Times New Roman"/>
      <family val="1"/>
    </font>
    <font>
      <i/>
      <sz val="10"/>
      <name val="Times New Roman"/>
      <family val="1"/>
    </font>
    <font>
      <sz val="10"/>
      <color indexed="10"/>
      <name val="Times New Roman"/>
      <family val="1"/>
    </font>
    <font>
      <b/>
      <sz val="10"/>
      <color indexed="8"/>
      <name val="Times New Roman"/>
      <family val="1"/>
    </font>
    <font>
      <sz val="10"/>
      <color indexed="8"/>
      <name val="Times New Roman"/>
      <family val="1"/>
    </font>
    <font>
      <sz val="10"/>
      <color indexed="8"/>
      <name val="Arial"/>
      <family val="0"/>
    </font>
    <font>
      <b/>
      <i/>
      <sz val="10"/>
      <name val="Times New Roman"/>
      <family val="1"/>
    </font>
    <font>
      <sz val="11"/>
      <name val="Times New Roman"/>
      <family val="1"/>
    </font>
    <font>
      <b/>
      <sz val="11"/>
      <name val="Times New Roman"/>
      <family val="1"/>
    </font>
    <font>
      <i/>
      <sz val="11"/>
      <name val="Times New Roman"/>
      <family val="1"/>
    </font>
    <font>
      <b/>
      <sz val="10"/>
      <name val="Arial"/>
      <family val="2"/>
    </font>
    <font>
      <b/>
      <sz val="11"/>
      <color indexed="8"/>
      <name val="Times New Roman"/>
      <family val="1"/>
    </font>
    <font>
      <b/>
      <sz val="10"/>
      <color indexed="8"/>
      <name val="Arial"/>
      <family val="2"/>
    </font>
    <font>
      <sz val="11"/>
      <color indexed="10"/>
      <name val="Times New Roman"/>
      <family val="1"/>
    </font>
    <font>
      <sz val="16"/>
      <name val="Arial"/>
      <family val="2"/>
    </font>
    <font>
      <sz val="11"/>
      <color indexed="12"/>
      <name val="Times New Roman"/>
      <family val="1"/>
    </font>
    <font>
      <b/>
      <sz val="12"/>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282">
    <xf numFmtId="0" fontId="0" fillId="0" borderId="0" xfId="0" applyAlignment="1">
      <alignment/>
    </xf>
    <xf numFmtId="39" fontId="2" fillId="0" borderId="0" xfId="23" applyFont="1">
      <alignment/>
      <protection/>
    </xf>
    <xf numFmtId="39" fontId="4" fillId="0" borderId="0" xfId="23" applyFont="1">
      <alignment/>
      <protection/>
    </xf>
    <xf numFmtId="39" fontId="3" fillId="0" borderId="0" xfId="23" applyFont="1">
      <alignment/>
      <protection/>
    </xf>
    <xf numFmtId="39" fontId="5" fillId="0" borderId="0" xfId="23" applyFont="1">
      <alignment/>
      <protection/>
    </xf>
    <xf numFmtId="39" fontId="2" fillId="0" borderId="0" xfId="23" applyFont="1" applyAlignment="1">
      <alignment horizontal="center"/>
      <protection/>
    </xf>
    <xf numFmtId="164" fontId="2" fillId="0" borderId="0" xfId="18" applyFont="1" applyAlignment="1">
      <alignment/>
    </xf>
    <xf numFmtId="164" fontId="3" fillId="0" borderId="0" xfId="18" applyFont="1" applyAlignment="1">
      <alignment horizontal="center"/>
    </xf>
    <xf numFmtId="164" fontId="3" fillId="0" borderId="0" xfId="18" applyFont="1" applyAlignment="1">
      <alignment/>
    </xf>
    <xf numFmtId="168" fontId="2" fillId="0" borderId="0" xfId="18" applyNumberFormat="1" applyFont="1" applyAlignment="1">
      <alignment/>
    </xf>
    <xf numFmtId="164" fontId="2" fillId="0" borderId="0" xfId="18" applyNumberFormat="1" applyFont="1" applyAlignment="1">
      <alignment/>
    </xf>
    <xf numFmtId="170" fontId="2" fillId="0" borderId="0" xfId="18" applyNumberFormat="1" applyFont="1" applyAlignment="1">
      <alignment/>
    </xf>
    <xf numFmtId="43" fontId="2" fillId="0" borderId="0" xfId="15" applyFont="1" applyAlignment="1">
      <alignment/>
    </xf>
    <xf numFmtId="164" fontId="2" fillId="0" borderId="1" xfId="18" applyFont="1" applyBorder="1" applyAlignment="1">
      <alignment/>
    </xf>
    <xf numFmtId="164" fontId="6" fillId="0" borderId="0" xfId="18" applyFont="1" applyAlignment="1">
      <alignment/>
    </xf>
    <xf numFmtId="168" fontId="2" fillId="0" borderId="2" xfId="18" applyNumberFormat="1" applyFont="1" applyBorder="1" applyAlignment="1">
      <alignment/>
    </xf>
    <xf numFmtId="170" fontId="2" fillId="0" borderId="2" xfId="18" applyNumberFormat="1" applyFont="1" applyBorder="1" applyAlignment="1">
      <alignment/>
    </xf>
    <xf numFmtId="37" fontId="2" fillId="0" borderId="0" xfId="23" applyNumberFormat="1" applyFont="1">
      <alignment/>
      <protection/>
    </xf>
    <xf numFmtId="39" fontId="7" fillId="0" borderId="0" xfId="23" applyFont="1">
      <alignment/>
      <protection/>
    </xf>
    <xf numFmtId="0" fontId="2" fillId="0" borderId="0" xfId="22" applyFont="1" applyFill="1" applyAlignment="1">
      <alignment horizontal="left"/>
      <protection/>
    </xf>
    <xf numFmtId="0" fontId="0" fillId="0" borderId="0" xfId="22">
      <alignment/>
      <protection/>
    </xf>
    <xf numFmtId="0" fontId="3" fillId="0" borderId="0" xfId="22" applyFont="1" applyAlignment="1" quotePrefix="1">
      <alignment horizontal="left"/>
      <protection/>
    </xf>
    <xf numFmtId="0" fontId="3" fillId="0" borderId="0" xfId="22" applyFont="1">
      <alignment/>
      <protection/>
    </xf>
    <xf numFmtId="0" fontId="2" fillId="0" borderId="0" xfId="22" applyFont="1">
      <alignment/>
      <protection/>
    </xf>
    <xf numFmtId="0" fontId="3" fillId="0" borderId="0" xfId="22" applyFont="1" quotePrefix="1">
      <alignment/>
      <protection/>
    </xf>
    <xf numFmtId="168" fontId="2" fillId="0" borderId="0" xfId="15" applyNumberFormat="1" applyFont="1" applyAlignment="1">
      <alignment/>
    </xf>
    <xf numFmtId="0" fontId="2" fillId="0" borderId="0" xfId="22" applyFont="1" applyAlignment="1">
      <alignment horizontal="left"/>
      <protection/>
    </xf>
    <xf numFmtId="0" fontId="8" fillId="0" borderId="0" xfId="22" applyFont="1">
      <alignment/>
      <protection/>
    </xf>
    <xf numFmtId="0" fontId="2" fillId="0" borderId="0" xfId="22" applyFont="1" applyAlignment="1">
      <alignment horizontal="center"/>
      <protection/>
    </xf>
    <xf numFmtId="0" fontId="6" fillId="0" borderId="0" xfId="22" applyFont="1">
      <alignment/>
      <protection/>
    </xf>
    <xf numFmtId="0" fontId="0" fillId="0" borderId="0" xfId="22" applyFont="1">
      <alignment/>
      <protection/>
    </xf>
    <xf numFmtId="0" fontId="8" fillId="0" borderId="0" xfId="22" applyFont="1" applyAlignment="1" quotePrefix="1">
      <alignment horizontal="left"/>
      <protection/>
    </xf>
    <xf numFmtId="0" fontId="3" fillId="0" borderId="0" xfId="22" applyFont="1" applyFill="1">
      <alignment/>
      <protection/>
    </xf>
    <xf numFmtId="0" fontId="2" fillId="0" borderId="0" xfId="22" applyFont="1" applyFill="1">
      <alignment/>
      <protection/>
    </xf>
    <xf numFmtId="0" fontId="3" fillId="0" borderId="0" xfId="22" applyFont="1" applyFill="1" applyAlignment="1" quotePrefix="1">
      <alignment horizontal="left"/>
      <protection/>
    </xf>
    <xf numFmtId="0" fontId="3" fillId="0" borderId="0" xfId="22" applyFont="1" applyAlignment="1">
      <alignment horizontal="left"/>
      <protection/>
    </xf>
    <xf numFmtId="0" fontId="3" fillId="0" borderId="0" xfId="22" applyFont="1" applyAlignment="1">
      <alignment horizontal="center"/>
      <protection/>
    </xf>
    <xf numFmtId="0" fontId="0" fillId="0" borderId="0" xfId="22" applyFont="1" applyAlignment="1">
      <alignment horizontal="center"/>
      <protection/>
    </xf>
    <xf numFmtId="0" fontId="2" fillId="0" borderId="0" xfId="22" applyFont="1" applyAlignment="1" quotePrefix="1">
      <alignment horizontal="left"/>
      <protection/>
    </xf>
    <xf numFmtId="0" fontId="2" fillId="0" borderId="0" xfId="22" applyFont="1" quotePrefix="1">
      <alignment/>
      <protection/>
    </xf>
    <xf numFmtId="170" fontId="2" fillId="0" borderId="0" xfId="15" applyNumberFormat="1" applyFont="1" applyAlignment="1">
      <alignment horizontal="center"/>
    </xf>
    <xf numFmtId="170" fontId="2" fillId="0" borderId="0" xfId="15" applyNumberFormat="1" applyFont="1" applyAlignment="1">
      <alignment horizontal="right"/>
    </xf>
    <xf numFmtId="170" fontId="2" fillId="0" borderId="0" xfId="17" applyNumberFormat="1" applyFont="1" applyAlignment="1">
      <alignment/>
    </xf>
    <xf numFmtId="170" fontId="2" fillId="0" borderId="1" xfId="17" applyNumberFormat="1" applyFont="1" applyBorder="1" applyAlignment="1">
      <alignment/>
    </xf>
    <xf numFmtId="170" fontId="2" fillId="0" borderId="3" xfId="17" applyNumberFormat="1" applyFont="1" applyBorder="1" applyAlignment="1">
      <alignment/>
    </xf>
    <xf numFmtId="0" fontId="2" fillId="0" borderId="0" xfId="22" applyFont="1" applyAlignment="1" quotePrefix="1">
      <alignment horizontal="right"/>
      <protection/>
    </xf>
    <xf numFmtId="0" fontId="9" fillId="0" borderId="0" xfId="22" applyFont="1">
      <alignment/>
      <protection/>
    </xf>
    <xf numFmtId="0" fontId="10" fillId="0" borderId="0" xfId="22" applyFont="1">
      <alignment/>
      <protection/>
    </xf>
    <xf numFmtId="0" fontId="9" fillId="0" borderId="0" xfId="22" applyFont="1" applyAlignment="1" quotePrefix="1">
      <alignment horizontal="left"/>
      <protection/>
    </xf>
    <xf numFmtId="0" fontId="2" fillId="0" borderId="0" xfId="22" applyFont="1" applyBorder="1" quotePrefix="1">
      <alignment/>
      <protection/>
    </xf>
    <xf numFmtId="0" fontId="2" fillId="0" borderId="0" xfId="22" applyFont="1" applyBorder="1">
      <alignment/>
      <protection/>
    </xf>
    <xf numFmtId="0" fontId="2" fillId="0" borderId="0" xfId="22" applyFont="1" applyBorder="1" applyAlignment="1">
      <alignment horizontal="center"/>
      <protection/>
    </xf>
    <xf numFmtId="0" fontId="3" fillId="0" borderId="0" xfId="22" applyFont="1" applyBorder="1" applyAlignment="1">
      <alignment horizontal="center"/>
      <protection/>
    </xf>
    <xf numFmtId="0" fontId="11" fillId="0" borderId="0" xfId="22" applyFont="1" applyBorder="1">
      <alignment/>
      <protection/>
    </xf>
    <xf numFmtId="170" fontId="2" fillId="0" borderId="0" xfId="17" applyNumberFormat="1" applyFont="1" applyBorder="1" applyAlignment="1">
      <alignment/>
    </xf>
    <xf numFmtId="0" fontId="9" fillId="0" borderId="0" xfId="22" applyFont="1" applyBorder="1">
      <alignment/>
      <protection/>
    </xf>
    <xf numFmtId="170" fontId="2" fillId="0" borderId="1" xfId="22" applyNumberFormat="1" applyFont="1" applyBorder="1">
      <alignment/>
      <protection/>
    </xf>
    <xf numFmtId="170" fontId="2" fillId="0" borderId="0" xfId="22" applyNumberFormat="1" applyFont="1" applyBorder="1">
      <alignment/>
      <protection/>
    </xf>
    <xf numFmtId="170" fontId="3" fillId="0" borderId="0" xfId="22" applyNumberFormat="1" applyFont="1" applyBorder="1">
      <alignment/>
      <protection/>
    </xf>
    <xf numFmtId="168" fontId="2" fillId="0" borderId="0" xfId="22" applyNumberFormat="1" applyFont="1" applyBorder="1">
      <alignment/>
      <protection/>
    </xf>
    <xf numFmtId="170" fontId="2" fillId="0" borderId="0" xfId="15" applyNumberFormat="1" applyFont="1" applyAlignment="1">
      <alignment/>
    </xf>
    <xf numFmtId="2" fontId="2" fillId="0" borderId="0" xfId="22" applyNumberFormat="1" applyFont="1">
      <alignment/>
      <protection/>
    </xf>
    <xf numFmtId="0" fontId="4" fillId="0" borderId="0" xfId="22" applyFont="1" applyAlignment="1">
      <alignment horizontal="left"/>
      <protection/>
    </xf>
    <xf numFmtId="0" fontId="0" fillId="0" borderId="0" xfId="22" applyFill="1">
      <alignment/>
      <protection/>
    </xf>
    <xf numFmtId="0" fontId="12" fillId="0" borderId="0" xfId="22" applyFont="1" applyAlignment="1">
      <alignment horizontal="left"/>
      <protection/>
    </xf>
    <xf numFmtId="0" fontId="13" fillId="0" borderId="0" xfId="22" applyFont="1" applyAlignment="1">
      <alignment horizontal="left"/>
      <protection/>
    </xf>
    <xf numFmtId="0" fontId="14" fillId="0" borderId="0" xfId="22" applyFont="1" applyAlignment="1">
      <alignment horizontal="left"/>
      <protection/>
    </xf>
    <xf numFmtId="0" fontId="3" fillId="0" borderId="0" xfId="22" applyFont="1" applyFill="1" applyAlignment="1">
      <alignment horizontal="center"/>
      <protection/>
    </xf>
    <xf numFmtId="39" fontId="15" fillId="0" borderId="0" xfId="23" applyFont="1" applyFill="1">
      <alignment/>
      <protection/>
    </xf>
    <xf numFmtId="39" fontId="16" fillId="0" borderId="0" xfId="23" applyFont="1" applyFill="1">
      <alignment/>
      <protection/>
    </xf>
    <xf numFmtId="39" fontId="17" fillId="0" borderId="0" xfId="23" applyFont="1" applyFill="1">
      <alignment/>
      <protection/>
    </xf>
    <xf numFmtId="39" fontId="13" fillId="0" borderId="0" xfId="23" applyFont="1">
      <alignment/>
      <protection/>
    </xf>
    <xf numFmtId="39" fontId="0" fillId="0" borderId="0" xfId="23">
      <alignment/>
      <protection/>
    </xf>
    <xf numFmtId="39" fontId="12" fillId="0" borderId="0" xfId="23" applyFont="1">
      <alignment/>
      <protection/>
    </xf>
    <xf numFmtId="38" fontId="12" fillId="0" borderId="0" xfId="23" applyNumberFormat="1" applyFont="1">
      <alignment/>
      <protection/>
    </xf>
    <xf numFmtId="39" fontId="12" fillId="0" borderId="0" xfId="23" applyFont="1" applyBorder="1">
      <alignment/>
      <protection/>
    </xf>
    <xf numFmtId="39" fontId="12" fillId="0" borderId="0" xfId="23" applyFont="1" applyFill="1">
      <alignment/>
      <protection/>
    </xf>
    <xf numFmtId="39" fontId="0" fillId="0" borderId="0" xfId="23" applyFill="1">
      <alignment/>
      <protection/>
    </xf>
    <xf numFmtId="38" fontId="12" fillId="0" borderId="0" xfId="15" applyNumberFormat="1" applyFont="1" applyFill="1" applyAlignment="1">
      <alignment/>
    </xf>
    <xf numFmtId="39" fontId="12" fillId="0" borderId="0" xfId="23" applyFont="1" applyFill="1" applyBorder="1">
      <alignment/>
      <protection/>
    </xf>
    <xf numFmtId="37" fontId="12" fillId="0" borderId="0" xfId="23" applyNumberFormat="1" applyFont="1" applyFill="1">
      <alignment/>
      <protection/>
    </xf>
    <xf numFmtId="38" fontId="12" fillId="0" borderId="0" xfId="15" applyNumberFormat="1" applyFont="1" applyAlignment="1">
      <alignment/>
    </xf>
    <xf numFmtId="170" fontId="12" fillId="0" borderId="0" xfId="15" applyNumberFormat="1" applyFont="1" applyBorder="1" applyAlignment="1">
      <alignment/>
    </xf>
    <xf numFmtId="43" fontId="12" fillId="0" borderId="1" xfId="15" applyFont="1" applyBorder="1" applyAlignment="1">
      <alignment/>
    </xf>
    <xf numFmtId="37" fontId="12" fillId="0" borderId="1" xfId="23" applyNumberFormat="1" applyFont="1" applyFill="1" applyBorder="1">
      <alignment/>
      <protection/>
    </xf>
    <xf numFmtId="38" fontId="12" fillId="0" borderId="0" xfId="15" applyNumberFormat="1" applyFont="1" applyBorder="1" applyAlignment="1">
      <alignment/>
    </xf>
    <xf numFmtId="39" fontId="18" fillId="0" borderId="0" xfId="23" applyFont="1">
      <alignment/>
      <protection/>
    </xf>
    <xf numFmtId="170" fontId="12" fillId="0" borderId="1" xfId="15" applyNumberFormat="1" applyFont="1" applyBorder="1" applyAlignment="1">
      <alignment/>
    </xf>
    <xf numFmtId="39" fontId="12" fillId="0" borderId="1" xfId="23" applyFont="1" applyBorder="1">
      <alignment/>
      <protection/>
    </xf>
    <xf numFmtId="170" fontId="12" fillId="0" borderId="1" xfId="15" applyNumberFormat="1" applyFont="1" applyFill="1" applyBorder="1" applyAlignment="1">
      <alignment/>
    </xf>
    <xf numFmtId="38" fontId="12" fillId="0" borderId="1" xfId="15" applyNumberFormat="1" applyFont="1" applyBorder="1" applyAlignment="1">
      <alignment/>
    </xf>
    <xf numFmtId="38" fontId="12" fillId="0" borderId="2" xfId="15" applyNumberFormat="1" applyFont="1" applyBorder="1" applyAlignment="1">
      <alignment/>
    </xf>
    <xf numFmtId="38" fontId="12" fillId="0" borderId="1" xfId="15" applyNumberFormat="1" applyFont="1" applyFill="1" applyBorder="1" applyAlignment="1">
      <alignment/>
    </xf>
    <xf numFmtId="170" fontId="12" fillId="0" borderId="0" xfId="15" applyNumberFormat="1" applyFont="1" applyAlignment="1">
      <alignment/>
    </xf>
    <xf numFmtId="43" fontId="12" fillId="0" borderId="1" xfId="15" applyFont="1" applyFill="1" applyBorder="1" applyAlignment="1">
      <alignment/>
    </xf>
    <xf numFmtId="38" fontId="13" fillId="0" borderId="3" xfId="15" applyNumberFormat="1" applyFont="1" applyBorder="1" applyAlignment="1">
      <alignment/>
    </xf>
    <xf numFmtId="38" fontId="13" fillId="0" borderId="4" xfId="15" applyNumberFormat="1" applyFont="1" applyBorder="1" applyAlignment="1">
      <alignment/>
    </xf>
    <xf numFmtId="38" fontId="13" fillId="0" borderId="0" xfId="15" applyNumberFormat="1" applyFont="1" applyBorder="1" applyAlignment="1">
      <alignment/>
    </xf>
    <xf numFmtId="38" fontId="13" fillId="0" borderId="3" xfId="15" applyNumberFormat="1" applyFont="1" applyFill="1" applyBorder="1" applyAlignment="1">
      <alignment/>
    </xf>
    <xf numFmtId="38" fontId="13" fillId="0" borderId="5" xfId="15" applyNumberFormat="1" applyFont="1" applyBorder="1" applyAlignment="1">
      <alignment/>
    </xf>
    <xf numFmtId="38" fontId="13" fillId="0" borderId="5" xfId="15" applyNumberFormat="1" applyFont="1" applyFill="1" applyBorder="1" applyAlignment="1">
      <alignment/>
    </xf>
    <xf numFmtId="38" fontId="13" fillId="0" borderId="0" xfId="15" applyNumberFormat="1" applyFont="1" applyFill="1" applyBorder="1" applyAlignment="1">
      <alignment/>
    </xf>
    <xf numFmtId="39" fontId="12" fillId="0" borderId="0" xfId="23" applyFont="1" quotePrefix="1">
      <alignment/>
      <protection/>
    </xf>
    <xf numFmtId="39" fontId="0" fillId="0" borderId="0" xfId="23" applyBorder="1">
      <alignment/>
      <protection/>
    </xf>
    <xf numFmtId="0" fontId="0" fillId="0" borderId="0" xfId="22" applyFont="1" applyBorder="1">
      <alignment/>
      <protection/>
    </xf>
    <xf numFmtId="0" fontId="0" fillId="0" borderId="0" xfId="22" applyFont="1" applyFill="1">
      <alignment/>
      <protection/>
    </xf>
    <xf numFmtId="38" fontId="13" fillId="0" borderId="0" xfId="23" applyNumberFormat="1" applyFont="1" applyFill="1" applyAlignment="1">
      <alignment horizontal="center"/>
      <protection/>
    </xf>
    <xf numFmtId="38" fontId="13" fillId="0" borderId="0" xfId="15" applyNumberFormat="1" applyFont="1" applyFill="1" applyAlignment="1">
      <alignment horizontal="right"/>
    </xf>
    <xf numFmtId="39" fontId="13" fillId="0" borderId="0" xfId="23" applyFont="1" applyFill="1" applyBorder="1">
      <alignment/>
      <protection/>
    </xf>
    <xf numFmtId="39" fontId="13" fillId="0" borderId="0" xfId="23" applyFont="1" applyFill="1" applyAlignment="1">
      <alignment horizontal="center"/>
      <protection/>
    </xf>
    <xf numFmtId="39" fontId="13" fillId="0" borderId="0" xfId="23" applyFont="1" applyFill="1">
      <alignment/>
      <protection/>
    </xf>
    <xf numFmtId="43" fontId="12" fillId="0" borderId="0" xfId="15" applyFont="1" applyFill="1" applyBorder="1" applyAlignment="1">
      <alignment/>
    </xf>
    <xf numFmtId="43" fontId="12" fillId="0" borderId="0" xfId="15" applyFont="1" applyFill="1" applyAlignment="1">
      <alignment/>
    </xf>
    <xf numFmtId="38" fontId="0" fillId="0" borderId="0" xfId="23" applyNumberFormat="1" applyFont="1">
      <alignment/>
      <protection/>
    </xf>
    <xf numFmtId="39" fontId="0" fillId="0" borderId="0" xfId="23" applyFont="1">
      <alignment/>
      <protection/>
    </xf>
    <xf numFmtId="39" fontId="0" fillId="0" borderId="0" xfId="23" applyFont="1" applyBorder="1">
      <alignment/>
      <protection/>
    </xf>
    <xf numFmtId="39" fontId="0" fillId="0" borderId="0" xfId="23" applyFont="1" applyFill="1">
      <alignment/>
      <protection/>
    </xf>
    <xf numFmtId="37" fontId="12" fillId="0" borderId="0" xfId="22" applyNumberFormat="1" applyFont="1" applyBorder="1" applyAlignment="1">
      <alignment horizontal="left"/>
      <protection/>
    </xf>
    <xf numFmtId="37" fontId="12" fillId="0" borderId="0" xfId="22" applyNumberFormat="1" applyFont="1" applyAlignment="1">
      <alignment horizontal="centerContinuous"/>
      <protection/>
    </xf>
    <xf numFmtId="37" fontId="12" fillId="0" borderId="0" xfId="22" applyNumberFormat="1" applyFont="1">
      <alignment/>
      <protection/>
    </xf>
    <xf numFmtId="37" fontId="12" fillId="0" borderId="0" xfId="22" applyNumberFormat="1" applyFont="1" applyFill="1" applyAlignment="1">
      <alignment horizontal="centerContinuous"/>
      <protection/>
    </xf>
    <xf numFmtId="0" fontId="12" fillId="0" borderId="0" xfId="22" applyFont="1" applyAlignment="1">
      <alignment horizontal="centerContinuous"/>
      <protection/>
    </xf>
    <xf numFmtId="0" fontId="12" fillId="0" borderId="0" xfId="22" applyFont="1">
      <alignment/>
      <protection/>
    </xf>
    <xf numFmtId="43" fontId="19" fillId="0" borderId="0" xfId="17" applyFont="1" applyAlignment="1">
      <alignment/>
    </xf>
    <xf numFmtId="0" fontId="19" fillId="0" borderId="0" xfId="22" applyFont="1">
      <alignment/>
      <protection/>
    </xf>
    <xf numFmtId="0" fontId="18" fillId="0" borderId="0" xfId="22" applyFont="1" applyFill="1">
      <alignment/>
      <protection/>
    </xf>
    <xf numFmtId="43" fontId="0" fillId="0" borderId="0" xfId="17" applyFont="1" applyAlignment="1">
      <alignment/>
    </xf>
    <xf numFmtId="0" fontId="0" fillId="0" borderId="0" xfId="22" applyFont="1">
      <alignment/>
      <protection/>
    </xf>
    <xf numFmtId="37" fontId="12" fillId="0" borderId="0" xfId="22" applyNumberFormat="1" applyFont="1" applyFill="1">
      <alignment/>
      <protection/>
    </xf>
    <xf numFmtId="37" fontId="13" fillId="0" borderId="0" xfId="22" applyNumberFormat="1" applyFont="1" applyBorder="1" applyAlignment="1">
      <alignment horizontal="left"/>
      <protection/>
    </xf>
    <xf numFmtId="39" fontId="13" fillId="0" borderId="0" xfId="23" applyFont="1" applyAlignment="1">
      <alignment horizontal="left"/>
      <protection/>
    </xf>
    <xf numFmtId="0" fontId="13" fillId="0" borderId="0" xfId="22" applyFont="1" applyBorder="1" applyAlignment="1">
      <alignment horizontal="left"/>
      <protection/>
    </xf>
    <xf numFmtId="15" fontId="13" fillId="0" borderId="0" xfId="22" applyNumberFormat="1" applyFont="1" applyAlignment="1" quotePrefix="1">
      <alignment horizontal="left"/>
      <protection/>
    </xf>
    <xf numFmtId="39" fontId="0" fillId="0" borderId="0" xfId="23" applyAlignment="1">
      <alignment horizontal="center"/>
      <protection/>
    </xf>
    <xf numFmtId="37" fontId="13" fillId="0" borderId="0" xfId="23" applyNumberFormat="1" applyFont="1" applyAlignment="1">
      <alignment horizontal="center"/>
      <protection/>
    </xf>
    <xf numFmtId="39" fontId="12" fillId="0" borderId="0" xfId="23" applyFont="1" applyAlignment="1">
      <alignment horizontal="center"/>
      <protection/>
    </xf>
    <xf numFmtId="37" fontId="13" fillId="0" borderId="0" xfId="23" applyNumberFormat="1" applyFont="1" applyAlignment="1" quotePrefix="1">
      <alignment horizontal="center"/>
      <protection/>
    </xf>
    <xf numFmtId="37" fontId="13" fillId="0" borderId="0" xfId="23" applyNumberFormat="1" applyFont="1">
      <alignment/>
      <protection/>
    </xf>
    <xf numFmtId="37" fontId="12" fillId="0" borderId="0" xfId="23" applyNumberFormat="1" applyFont="1" applyAlignment="1" quotePrefix="1">
      <alignment horizontal="right"/>
      <protection/>
    </xf>
    <xf numFmtId="37" fontId="13" fillId="0" borderId="0" xfId="23" applyNumberFormat="1" applyFont="1" applyAlignment="1">
      <alignment horizontal="right"/>
      <protection/>
    </xf>
    <xf numFmtId="37" fontId="12" fillId="0" borderId="0" xfId="23" applyNumberFormat="1" applyFont="1" applyAlignment="1">
      <alignment horizontal="right"/>
      <protection/>
    </xf>
    <xf numFmtId="37" fontId="13" fillId="0" borderId="0" xfId="23" applyNumberFormat="1" applyFont="1" applyAlignment="1" quotePrefix="1">
      <alignment horizontal="right"/>
      <protection/>
    </xf>
    <xf numFmtId="43" fontId="12" fillId="0" borderId="0" xfId="15" applyFont="1" applyAlignment="1" quotePrefix="1">
      <alignment horizontal="right"/>
    </xf>
    <xf numFmtId="43" fontId="12" fillId="0" borderId="0" xfId="15" applyFont="1" applyAlignment="1">
      <alignment horizontal="right"/>
    </xf>
    <xf numFmtId="170" fontId="12" fillId="0" borderId="0" xfId="15" applyNumberFormat="1" applyFont="1" applyAlignment="1" quotePrefix="1">
      <alignment horizontal="right"/>
    </xf>
    <xf numFmtId="43" fontId="12" fillId="0" borderId="1" xfId="15" applyFont="1" applyBorder="1" applyAlignment="1" quotePrefix="1">
      <alignment horizontal="right"/>
    </xf>
    <xf numFmtId="43" fontId="12" fillId="0" borderId="1" xfId="15" applyFont="1" applyBorder="1" applyAlignment="1">
      <alignment horizontal="right"/>
    </xf>
    <xf numFmtId="170" fontId="12" fillId="0" borderId="1" xfId="15" applyNumberFormat="1" applyFont="1" applyBorder="1" applyAlignment="1" quotePrefix="1">
      <alignment horizontal="right"/>
    </xf>
    <xf numFmtId="37" fontId="12" fillId="0" borderId="1" xfId="23" applyNumberFormat="1" applyFont="1" applyBorder="1" applyAlignment="1" quotePrefix="1">
      <alignment horizontal="right"/>
      <protection/>
    </xf>
    <xf numFmtId="37" fontId="12" fillId="0" borderId="0" xfId="23" applyNumberFormat="1" applyFont="1" applyAlignment="1" quotePrefix="1">
      <alignment horizontal="center"/>
      <protection/>
    </xf>
    <xf numFmtId="37" fontId="12" fillId="0" borderId="0" xfId="23" applyNumberFormat="1" applyFont="1" applyAlignment="1">
      <alignment horizontal="center"/>
      <protection/>
    </xf>
    <xf numFmtId="170" fontId="0" fillId="0" borderId="0" xfId="15" applyNumberFormat="1" applyBorder="1" applyAlignment="1">
      <alignment/>
    </xf>
    <xf numFmtId="170" fontId="0" fillId="0" borderId="0" xfId="15" applyNumberFormat="1" applyAlignment="1">
      <alignment/>
    </xf>
    <xf numFmtId="170" fontId="12" fillId="0" borderId="3" xfId="15" applyNumberFormat="1" applyFont="1" applyBorder="1" applyAlignment="1">
      <alignment/>
    </xf>
    <xf numFmtId="170" fontId="0" fillId="0" borderId="0" xfId="15" applyNumberFormat="1" applyFont="1" applyAlignment="1">
      <alignment/>
    </xf>
    <xf numFmtId="37" fontId="12" fillId="0" borderId="0" xfId="23" applyNumberFormat="1" applyFont="1">
      <alignment/>
      <protection/>
    </xf>
    <xf numFmtId="37" fontId="0" fillId="0" borderId="0" xfId="23" applyNumberFormat="1">
      <alignment/>
      <protection/>
    </xf>
    <xf numFmtId="0" fontId="13" fillId="0" borderId="0" xfId="22" applyFont="1" applyFill="1" applyAlignment="1">
      <alignment horizontal="centerContinuous"/>
      <protection/>
    </xf>
    <xf numFmtId="0" fontId="13" fillId="0" borderId="0" xfId="22" applyFont="1" applyBorder="1" applyAlignment="1">
      <alignment horizontal="centerContinuous"/>
      <protection/>
    </xf>
    <xf numFmtId="0" fontId="13" fillId="0" borderId="0" xfId="22" applyFont="1" applyAlignment="1">
      <alignment horizontal="centerContinuous"/>
      <protection/>
    </xf>
    <xf numFmtId="0" fontId="13" fillId="0" borderId="0" xfId="22" applyFont="1" applyFill="1" applyBorder="1" applyAlignment="1">
      <alignment horizontal="centerContinuous"/>
      <protection/>
    </xf>
    <xf numFmtId="0" fontId="12" fillId="0" borderId="0" xfId="22" applyFont="1" applyFill="1" applyAlignment="1">
      <alignment horizontal="centerContinuous"/>
      <protection/>
    </xf>
    <xf numFmtId="0" fontId="12" fillId="0" borderId="0" xfId="22" applyFont="1" applyBorder="1" applyAlignment="1">
      <alignment horizontal="centerContinuous"/>
      <protection/>
    </xf>
    <xf numFmtId="0" fontId="12" fillId="0" borderId="0" xfId="22" applyFont="1" applyFill="1" applyBorder="1" applyAlignment="1">
      <alignment horizontal="centerContinuous"/>
      <protection/>
    </xf>
    <xf numFmtId="0" fontId="12" fillId="0" borderId="0" xfId="22" applyFont="1" applyFill="1">
      <alignment/>
      <protection/>
    </xf>
    <xf numFmtId="0" fontId="12" fillId="0" borderId="0" xfId="22" applyFont="1" applyBorder="1">
      <alignment/>
      <protection/>
    </xf>
    <xf numFmtId="0" fontId="12" fillId="0" borderId="0" xfId="22" applyFont="1" applyFill="1" applyBorder="1">
      <alignment/>
      <protection/>
    </xf>
    <xf numFmtId="0" fontId="12" fillId="0" borderId="0" xfId="22" applyFont="1" applyAlignment="1">
      <alignment horizontal="center"/>
      <protection/>
    </xf>
    <xf numFmtId="0" fontId="12" fillId="0" borderId="0" xfId="22" applyFont="1" applyFill="1" applyAlignment="1">
      <alignment horizontal="center"/>
      <protection/>
    </xf>
    <xf numFmtId="0" fontId="12" fillId="0" borderId="0" xfId="22" applyFont="1" applyBorder="1" applyAlignment="1">
      <alignment horizontal="center"/>
      <protection/>
    </xf>
    <xf numFmtId="0" fontId="12" fillId="0" borderId="0" xfId="22" applyFont="1" applyFill="1" applyBorder="1" applyAlignment="1">
      <alignment horizontal="center"/>
      <protection/>
    </xf>
    <xf numFmtId="0" fontId="12" fillId="0" borderId="0" xfId="22" applyFont="1" applyFill="1" applyBorder="1" applyAlignment="1">
      <alignment horizontal="right"/>
      <protection/>
    </xf>
    <xf numFmtId="0" fontId="13" fillId="0" borderId="0" xfId="22" applyFont="1" applyAlignment="1">
      <alignment horizontal="center"/>
      <protection/>
    </xf>
    <xf numFmtId="0" fontId="14" fillId="0" borderId="0" xfId="22" applyFont="1" applyAlignment="1">
      <alignment horizontal="center"/>
      <protection/>
    </xf>
    <xf numFmtId="0" fontId="14" fillId="0" borderId="0" xfId="22" applyFont="1" applyFill="1" applyAlignment="1">
      <alignment horizontal="center"/>
      <protection/>
    </xf>
    <xf numFmtId="0" fontId="13" fillId="0" borderId="0" xfId="22" applyFont="1" applyFill="1" applyBorder="1" applyAlignment="1">
      <alignment horizontal="right"/>
      <protection/>
    </xf>
    <xf numFmtId="0" fontId="12" fillId="0" borderId="0" xfId="22" applyFont="1" applyBorder="1" applyAlignment="1" quotePrefix="1">
      <alignment horizontal="center"/>
      <protection/>
    </xf>
    <xf numFmtId="0" fontId="12" fillId="0" borderId="0" xfId="22" applyFont="1" applyAlignment="1" quotePrefix="1">
      <alignment horizontal="center"/>
      <protection/>
    </xf>
    <xf numFmtId="0" fontId="13" fillId="0" borderId="0" xfId="22" applyFont="1" applyFill="1" applyBorder="1" applyAlignment="1" quotePrefix="1">
      <alignment horizontal="right"/>
      <protection/>
    </xf>
    <xf numFmtId="0" fontId="13" fillId="0" borderId="0" xfId="22" applyFont="1" applyFill="1" applyAlignment="1">
      <alignment horizontal="center"/>
      <protection/>
    </xf>
    <xf numFmtId="0" fontId="13" fillId="0" borderId="0" xfId="22" applyFont="1" applyBorder="1" applyAlignment="1">
      <alignment horizontal="center"/>
      <protection/>
    </xf>
    <xf numFmtId="0" fontId="13" fillId="0" borderId="0" xfId="22" applyFont="1" applyFill="1" applyAlignment="1" quotePrefix="1">
      <alignment horizontal="center"/>
      <protection/>
    </xf>
    <xf numFmtId="0" fontId="13" fillId="0" borderId="0" xfId="22" applyFont="1" applyAlignment="1" quotePrefix="1">
      <alignment horizontal="center"/>
      <protection/>
    </xf>
    <xf numFmtId="170" fontId="12" fillId="0" borderId="0" xfId="17" applyNumberFormat="1" applyFont="1" applyFill="1" applyAlignment="1">
      <alignment/>
    </xf>
    <xf numFmtId="170" fontId="12" fillId="0" borderId="0" xfId="17" applyNumberFormat="1" applyFont="1" applyBorder="1" applyAlignment="1">
      <alignment/>
    </xf>
    <xf numFmtId="170" fontId="12" fillId="0" borderId="0" xfId="17" applyNumberFormat="1" applyFont="1" applyAlignment="1">
      <alignment horizontal="center"/>
    </xf>
    <xf numFmtId="170" fontId="12" fillId="0" borderId="0" xfId="17" applyNumberFormat="1" applyFont="1" applyFill="1" applyBorder="1" applyAlignment="1">
      <alignment/>
    </xf>
    <xf numFmtId="0" fontId="13" fillId="0" borderId="0" xfId="22" applyFont="1">
      <alignment/>
      <protection/>
    </xf>
    <xf numFmtId="170" fontId="13" fillId="0" borderId="0" xfId="17" applyNumberFormat="1" applyFont="1" applyFill="1" applyAlignment="1">
      <alignment horizontal="center"/>
    </xf>
    <xf numFmtId="170" fontId="13" fillId="0" borderId="0" xfId="17" applyNumberFormat="1" applyFont="1" applyBorder="1" applyAlignment="1">
      <alignment horizontal="center"/>
    </xf>
    <xf numFmtId="170" fontId="13" fillId="0" borderId="0" xfId="17" applyNumberFormat="1" applyFont="1" applyAlignment="1">
      <alignment horizontal="center"/>
    </xf>
    <xf numFmtId="170" fontId="13" fillId="0" borderId="0" xfId="17" applyNumberFormat="1" applyFont="1" applyFill="1" applyBorder="1" applyAlignment="1">
      <alignment horizontal="center"/>
    </xf>
    <xf numFmtId="170" fontId="12" fillId="0" borderId="0" xfId="17" applyNumberFormat="1" applyFont="1" applyFill="1" applyAlignment="1">
      <alignment/>
    </xf>
    <xf numFmtId="170" fontId="12" fillId="0" borderId="0" xfId="17" applyNumberFormat="1" applyFont="1" applyBorder="1" applyAlignment="1">
      <alignment/>
    </xf>
    <xf numFmtId="170" fontId="12" fillId="0" borderId="0" xfId="17" applyNumberFormat="1" applyFont="1" applyFill="1" applyBorder="1" applyAlignment="1">
      <alignment/>
    </xf>
    <xf numFmtId="168" fontId="12" fillId="0" borderId="6" xfId="15" applyNumberFormat="1" applyFont="1" applyFill="1" applyBorder="1" applyAlignment="1">
      <alignment/>
    </xf>
    <xf numFmtId="170" fontId="12" fillId="0" borderId="6" xfId="17" applyNumberFormat="1" applyFont="1" applyFill="1" applyBorder="1" applyAlignment="1">
      <alignment horizontal="center"/>
    </xf>
    <xf numFmtId="168" fontId="12" fillId="0" borderId="7" xfId="15" applyNumberFormat="1" applyFont="1" applyFill="1" applyBorder="1" applyAlignment="1">
      <alignment/>
    </xf>
    <xf numFmtId="170" fontId="12" fillId="0" borderId="7" xfId="17" applyNumberFormat="1" applyFont="1" applyFill="1" applyBorder="1" applyAlignment="1">
      <alignment horizontal="center"/>
    </xf>
    <xf numFmtId="168" fontId="12" fillId="0" borderId="8" xfId="15" applyNumberFormat="1" applyFont="1" applyFill="1" applyBorder="1" applyAlignment="1">
      <alignment/>
    </xf>
    <xf numFmtId="170" fontId="12" fillId="0" borderId="8" xfId="17" applyNumberFormat="1" applyFont="1" applyFill="1" applyBorder="1" applyAlignment="1">
      <alignment horizontal="center"/>
    </xf>
    <xf numFmtId="0" fontId="12" fillId="0" borderId="0" xfId="22" applyFont="1" applyFill="1" applyAlignment="1" quotePrefix="1">
      <alignment horizontal="left"/>
      <protection/>
    </xf>
    <xf numFmtId="168" fontId="12" fillId="0" borderId="0" xfId="15" applyNumberFormat="1" applyFont="1" applyFill="1" applyBorder="1" applyAlignment="1">
      <alignment/>
    </xf>
    <xf numFmtId="170" fontId="12" fillId="0" borderId="0" xfId="17" applyNumberFormat="1" applyFont="1" applyBorder="1" applyAlignment="1">
      <alignment horizontal="center"/>
    </xf>
    <xf numFmtId="0" fontId="12" fillId="0" borderId="0" xfId="22" applyFont="1" applyAlignment="1" quotePrefix="1">
      <alignment horizontal="left"/>
      <protection/>
    </xf>
    <xf numFmtId="170" fontId="20" fillId="0" borderId="1" xfId="17" applyNumberFormat="1" applyFont="1" applyFill="1" applyBorder="1" applyAlignment="1">
      <alignment/>
    </xf>
    <xf numFmtId="170" fontId="20" fillId="0" borderId="0" xfId="17" applyNumberFormat="1" applyFont="1" applyBorder="1" applyAlignment="1">
      <alignment/>
    </xf>
    <xf numFmtId="170" fontId="20" fillId="0" borderId="0" xfId="17" applyNumberFormat="1" applyFont="1" applyFill="1" applyBorder="1" applyAlignment="1">
      <alignment/>
    </xf>
    <xf numFmtId="170" fontId="12" fillId="0" borderId="6" xfId="17" applyNumberFormat="1" applyFont="1" applyFill="1" applyBorder="1" applyAlignment="1">
      <alignment/>
    </xf>
    <xf numFmtId="43" fontId="12" fillId="0" borderId="0" xfId="17" applyNumberFormat="1" applyFont="1" applyFill="1" applyBorder="1" applyAlignment="1">
      <alignment/>
    </xf>
    <xf numFmtId="170" fontId="12" fillId="0" borderId="7" xfId="17" applyNumberFormat="1" applyFont="1" applyFill="1" applyBorder="1" applyAlignment="1">
      <alignment/>
    </xf>
    <xf numFmtId="170" fontId="12" fillId="0" borderId="8" xfId="17" applyNumberFormat="1" applyFont="1" applyFill="1" applyBorder="1" applyAlignment="1">
      <alignment/>
    </xf>
    <xf numFmtId="170" fontId="20" fillId="0" borderId="0" xfId="17" applyNumberFormat="1" applyFont="1" applyBorder="1" applyAlignment="1">
      <alignment horizontal="center"/>
    </xf>
    <xf numFmtId="170" fontId="20" fillId="0" borderId="3" xfId="17" applyNumberFormat="1" applyFont="1" applyFill="1" applyBorder="1" applyAlignment="1">
      <alignment/>
    </xf>
    <xf numFmtId="43" fontId="12" fillId="0" borderId="0" xfId="17" applyNumberFormat="1" applyFont="1" applyAlignment="1">
      <alignment horizontal="center"/>
    </xf>
    <xf numFmtId="170" fontId="12" fillId="0" borderId="1" xfId="17" applyNumberFormat="1" applyFont="1" applyFill="1" applyBorder="1" applyAlignment="1">
      <alignment/>
    </xf>
    <xf numFmtId="170" fontId="12" fillId="0" borderId="1" xfId="17" applyNumberFormat="1" applyFont="1" applyBorder="1" applyAlignment="1">
      <alignment horizontal="center"/>
    </xf>
    <xf numFmtId="0" fontId="12" fillId="0" borderId="0" xfId="22" applyFont="1" quotePrefix="1">
      <alignment/>
      <protection/>
    </xf>
    <xf numFmtId="170" fontId="20" fillId="0" borderId="0" xfId="17" applyNumberFormat="1" applyFont="1" applyFill="1" applyBorder="1" applyAlignment="1">
      <alignment horizontal="right"/>
    </xf>
    <xf numFmtId="170" fontId="20" fillId="0" borderId="0" xfId="17" applyNumberFormat="1" applyFont="1" applyBorder="1" applyAlignment="1">
      <alignment horizontal="right"/>
    </xf>
    <xf numFmtId="170" fontId="12" fillId="0" borderId="0" xfId="17" applyNumberFormat="1" applyFont="1" applyFill="1" applyAlignment="1">
      <alignment horizontal="right"/>
    </xf>
    <xf numFmtId="170" fontId="12" fillId="0" borderId="0" xfId="17" applyNumberFormat="1" applyFont="1" applyBorder="1" applyAlignment="1">
      <alignment horizontal="right"/>
    </xf>
    <xf numFmtId="170" fontId="12" fillId="0" borderId="0" xfId="17" applyNumberFormat="1" applyFont="1" applyFill="1" applyBorder="1" applyAlignment="1">
      <alignment horizontal="right"/>
    </xf>
    <xf numFmtId="0" fontId="13" fillId="0" borderId="0" xfId="22" applyFont="1" applyAlignment="1" quotePrefix="1">
      <alignment horizontal="left"/>
      <protection/>
    </xf>
    <xf numFmtId="170" fontId="12" fillId="0" borderId="0" xfId="17" applyNumberFormat="1" applyFont="1" applyFill="1" applyAlignment="1">
      <alignment horizontal="center"/>
    </xf>
    <xf numFmtId="170" fontId="12" fillId="0" borderId="1" xfId="17" applyNumberFormat="1" applyFont="1" applyFill="1" applyBorder="1" applyAlignment="1">
      <alignment horizontal="center"/>
    </xf>
    <xf numFmtId="43" fontId="12" fillId="0" borderId="0" xfId="17" applyNumberFormat="1" applyFont="1" applyFill="1" applyAlignment="1">
      <alignment/>
    </xf>
    <xf numFmtId="43" fontId="12" fillId="0" borderId="0" xfId="17" applyNumberFormat="1" applyFont="1" applyBorder="1" applyAlignment="1">
      <alignment/>
    </xf>
    <xf numFmtId="170" fontId="12" fillId="0" borderId="0" xfId="17" applyNumberFormat="1" applyFont="1" applyAlignment="1">
      <alignment/>
    </xf>
    <xf numFmtId="43" fontId="12" fillId="0" borderId="0" xfId="17" applyNumberFormat="1" applyFont="1" applyFill="1" applyBorder="1" applyAlignment="1">
      <alignment/>
    </xf>
    <xf numFmtId="170" fontId="12" fillId="0" borderId="0" xfId="22" applyNumberFormat="1" applyFont="1" applyFill="1">
      <alignment/>
      <protection/>
    </xf>
    <xf numFmtId="0" fontId="12" fillId="0" borderId="0" xfId="22" applyFont="1" applyFill="1" applyBorder="1" applyAlignment="1">
      <alignment horizontal="left"/>
      <protection/>
    </xf>
    <xf numFmtId="168" fontId="12" fillId="0" borderId="0" xfId="22" applyNumberFormat="1" applyFont="1" applyBorder="1">
      <alignment/>
      <protection/>
    </xf>
    <xf numFmtId="170" fontId="12" fillId="0" borderId="0" xfId="15" applyNumberFormat="1" applyFont="1" applyFill="1" applyAlignment="1">
      <alignment/>
    </xf>
    <xf numFmtId="0" fontId="4" fillId="0" borderId="0" xfId="22" applyFont="1" applyFill="1" applyAlignment="1">
      <alignment horizontal="left"/>
      <protection/>
    </xf>
    <xf numFmtId="0" fontId="19" fillId="0" borderId="0" xfId="22" applyFont="1" applyFill="1">
      <alignment/>
      <protection/>
    </xf>
    <xf numFmtId="0" fontId="12" fillId="0" borderId="0" xfId="22" applyFont="1" applyFill="1" applyAlignment="1">
      <alignment horizontal="left"/>
      <protection/>
    </xf>
    <xf numFmtId="0" fontId="0" fillId="0" borderId="0" xfId="22" applyFont="1" applyFill="1">
      <alignment/>
      <protection/>
    </xf>
    <xf numFmtId="0" fontId="13" fillId="0" borderId="0" xfId="22" applyFont="1" applyFill="1" applyBorder="1" applyAlignment="1" quotePrefix="1">
      <alignment horizontal="left"/>
      <protection/>
    </xf>
    <xf numFmtId="15" fontId="13" fillId="0" borderId="0" xfId="22" applyNumberFormat="1" applyFont="1" applyFill="1" applyAlignment="1" quotePrefix="1">
      <alignment horizontal="left"/>
      <protection/>
    </xf>
    <xf numFmtId="15" fontId="14" fillId="0" borderId="0" xfId="22" applyNumberFormat="1" applyFont="1" applyFill="1" applyAlignment="1" quotePrefix="1">
      <alignment horizontal="left"/>
      <protection/>
    </xf>
    <xf numFmtId="0" fontId="0" fillId="0" borderId="0" xfId="22" applyFont="1" applyFill="1" applyBorder="1">
      <alignment/>
      <protection/>
    </xf>
    <xf numFmtId="0" fontId="13" fillId="0" borderId="0" xfId="22" applyFont="1" applyFill="1" applyBorder="1" applyAlignment="1">
      <alignment horizontal="left"/>
      <protection/>
    </xf>
    <xf numFmtId="170" fontId="13" fillId="0" borderId="0" xfId="17" applyNumberFormat="1" applyFont="1" applyFill="1" applyBorder="1" applyAlignment="1">
      <alignment horizontal="centerContinuous"/>
    </xf>
    <xf numFmtId="0" fontId="12" fillId="0" borderId="9" xfId="22" applyFont="1" applyFill="1" applyBorder="1">
      <alignment/>
      <protection/>
    </xf>
    <xf numFmtId="0" fontId="12" fillId="0" borderId="10" xfId="22" applyFont="1" applyFill="1" applyBorder="1">
      <alignment/>
      <protection/>
    </xf>
    <xf numFmtId="0" fontId="12" fillId="0" borderId="10" xfId="22" applyFont="1" applyFill="1" applyBorder="1" applyAlignment="1">
      <alignment horizontal="center"/>
      <protection/>
    </xf>
    <xf numFmtId="0" fontId="12" fillId="0" borderId="9" xfId="22" applyFont="1" applyFill="1" applyBorder="1" applyAlignment="1">
      <alignment horizontal="center"/>
      <protection/>
    </xf>
    <xf numFmtId="170" fontId="12" fillId="0" borderId="9" xfId="17" applyNumberFormat="1" applyFont="1" applyFill="1" applyBorder="1" applyAlignment="1">
      <alignment horizontal="center"/>
    </xf>
    <xf numFmtId="170" fontId="12" fillId="0" borderId="0" xfId="17" applyNumberFormat="1" applyFont="1" applyFill="1" applyBorder="1" applyAlignment="1" quotePrefix="1">
      <alignment horizontal="center"/>
    </xf>
    <xf numFmtId="170" fontId="12" fillId="0" borderId="10" xfId="17" applyNumberFormat="1" applyFont="1" applyFill="1" applyBorder="1" applyAlignment="1">
      <alignment horizontal="center"/>
    </xf>
    <xf numFmtId="170" fontId="12" fillId="0" borderId="0" xfId="17" applyNumberFormat="1" applyFont="1" applyFill="1" applyBorder="1" applyAlignment="1">
      <alignment horizontal="center"/>
    </xf>
    <xf numFmtId="0" fontId="13" fillId="0" borderId="0" xfId="22" applyFont="1" applyFill="1" applyBorder="1">
      <alignment/>
      <protection/>
    </xf>
    <xf numFmtId="0" fontId="13" fillId="0" borderId="9" xfId="22" applyFont="1" applyFill="1" applyBorder="1" applyAlignment="1">
      <alignment horizontal="center"/>
      <protection/>
    </xf>
    <xf numFmtId="0" fontId="13" fillId="0" borderId="0" xfId="22" applyFont="1" applyFill="1" applyBorder="1" applyAlignment="1">
      <alignment horizontal="center"/>
      <protection/>
    </xf>
    <xf numFmtId="0" fontId="13" fillId="0" borderId="10" xfId="22" applyFont="1" applyFill="1" applyBorder="1" applyAlignment="1">
      <alignment horizontal="center"/>
      <protection/>
    </xf>
    <xf numFmtId="0" fontId="15" fillId="0" borderId="0" xfId="22" applyFont="1" applyFill="1" applyBorder="1">
      <alignment/>
      <protection/>
    </xf>
    <xf numFmtId="43" fontId="12" fillId="0" borderId="11" xfId="17" applyFont="1" applyFill="1" applyBorder="1" applyAlignment="1" quotePrefix="1">
      <alignment horizontal="center"/>
    </xf>
    <xf numFmtId="43" fontId="12" fillId="0" borderId="1" xfId="17" applyFont="1" applyFill="1" applyBorder="1" applyAlignment="1">
      <alignment/>
    </xf>
    <xf numFmtId="43" fontId="12" fillId="0" borderId="12" xfId="17" applyFont="1" applyFill="1" applyBorder="1" applyAlignment="1" quotePrefix="1">
      <alignment horizontal="center"/>
    </xf>
    <xf numFmtId="43" fontId="12" fillId="0" borderId="0" xfId="17" applyFont="1" applyFill="1" applyBorder="1" applyAlignment="1">
      <alignment/>
    </xf>
    <xf numFmtId="170" fontId="12" fillId="0" borderId="1" xfId="17" applyNumberFormat="1" applyFont="1" applyFill="1" applyBorder="1" applyAlignment="1" quotePrefix="1">
      <alignment horizontal="center"/>
    </xf>
    <xf numFmtId="170" fontId="12" fillId="0" borderId="0" xfId="22" applyNumberFormat="1" applyFont="1" applyFill="1" applyBorder="1">
      <alignment/>
      <protection/>
    </xf>
    <xf numFmtId="170" fontId="12" fillId="0" borderId="1" xfId="22" applyNumberFormat="1" applyFont="1" applyFill="1" applyBorder="1">
      <alignment/>
      <protection/>
    </xf>
    <xf numFmtId="180" fontId="12" fillId="0" borderId="1" xfId="22" applyNumberFormat="1" applyFont="1" applyFill="1" applyBorder="1">
      <alignment/>
      <protection/>
    </xf>
    <xf numFmtId="170" fontId="12" fillId="0" borderId="0" xfId="15" applyNumberFormat="1" applyFont="1" applyFill="1" applyBorder="1" applyAlignment="1">
      <alignment/>
    </xf>
    <xf numFmtId="180" fontId="12" fillId="0" borderId="0" xfId="22" applyNumberFormat="1" applyFont="1" applyFill="1" applyBorder="1">
      <alignment/>
      <protection/>
    </xf>
    <xf numFmtId="170" fontId="12" fillId="0" borderId="3" xfId="17" applyNumberFormat="1" applyFont="1" applyFill="1" applyBorder="1" applyAlignment="1">
      <alignment horizontal="center"/>
    </xf>
    <xf numFmtId="43" fontId="12" fillId="0" borderId="0" xfId="22" applyNumberFormat="1" applyFont="1" applyFill="1" applyBorder="1">
      <alignment/>
      <protection/>
    </xf>
    <xf numFmtId="43" fontId="0" fillId="0" borderId="0" xfId="22" applyNumberFormat="1" applyFill="1">
      <alignment/>
      <protection/>
    </xf>
    <xf numFmtId="43" fontId="12" fillId="0" borderId="0" xfId="15" applyNumberFormat="1" applyFont="1" applyFill="1" applyBorder="1" applyAlignment="1">
      <alignment horizontal="center"/>
    </xf>
    <xf numFmtId="2" fontId="12" fillId="0" borderId="0" xfId="22" applyNumberFormat="1" applyFont="1" applyFill="1" applyBorder="1">
      <alignment/>
      <protection/>
    </xf>
    <xf numFmtId="0" fontId="3" fillId="0" borderId="0" xfId="22" applyFont="1" applyFill="1" applyAlignment="1">
      <alignment horizontal="left"/>
      <protection/>
    </xf>
    <xf numFmtId="38" fontId="12" fillId="0" borderId="0" xfId="15" applyNumberFormat="1" applyFont="1" applyFill="1" applyBorder="1" applyAlignment="1">
      <alignment/>
    </xf>
    <xf numFmtId="39" fontId="3" fillId="0" borderId="0" xfId="23" applyFont="1" applyAlignment="1">
      <alignment horizontal="center"/>
      <protection/>
    </xf>
    <xf numFmtId="39" fontId="2" fillId="0" borderId="0" xfId="23" applyFont="1" applyAlignment="1">
      <alignment horizontal="center"/>
      <protection/>
    </xf>
    <xf numFmtId="0" fontId="2" fillId="0" borderId="0" xfId="22" applyFont="1" applyFill="1" applyAlignment="1">
      <alignment horizontal="left"/>
      <protection/>
    </xf>
    <xf numFmtId="0" fontId="3" fillId="0" borderId="0" xfId="22" applyFont="1" applyAlignment="1">
      <alignment horizontal="center"/>
      <protection/>
    </xf>
    <xf numFmtId="38" fontId="13" fillId="0" borderId="0" xfId="23" applyNumberFormat="1" applyFont="1" applyFill="1" applyAlignment="1">
      <alignment horizontal="center"/>
      <protection/>
    </xf>
    <xf numFmtId="0" fontId="13" fillId="0" borderId="13" xfId="22" applyFont="1" applyFill="1" applyBorder="1" applyAlignment="1">
      <alignment horizontal="center"/>
      <protection/>
    </xf>
    <xf numFmtId="0" fontId="0" fillId="0" borderId="14" xfId="22" applyFill="1" applyBorder="1" applyAlignment="1">
      <alignment horizontal="center"/>
      <protection/>
    </xf>
    <xf numFmtId="0" fontId="0" fillId="0" borderId="15" xfId="22" applyFill="1" applyBorder="1" applyAlignment="1">
      <alignment horizontal="center"/>
      <protection/>
    </xf>
  </cellXfs>
  <cellStyles count="11">
    <cellStyle name="Normal" xfId="0"/>
    <cellStyle name="Comma" xfId="15"/>
    <cellStyle name="Comma [0]" xfId="16"/>
    <cellStyle name="Comma_June 2001" xfId="17"/>
    <cellStyle name="Comma_Segmental information" xfId="18"/>
    <cellStyle name="Currency" xfId="19"/>
    <cellStyle name="Currency [0]" xfId="20"/>
    <cellStyle name="Hyperlink" xfId="21"/>
    <cellStyle name="Normal_June 2001" xfId="22"/>
    <cellStyle name="Normal_PYT Group 30 September 2003"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8</xdr:col>
      <xdr:colOff>0</xdr:colOff>
      <xdr:row>13</xdr:row>
      <xdr:rowOff>66675</xdr:rowOff>
    </xdr:to>
    <xdr:sp>
      <xdr:nvSpPr>
        <xdr:cNvPr id="1" name="TextBox 1"/>
        <xdr:cNvSpPr txBox="1">
          <a:spLocks noChangeArrowheads="1"/>
        </xdr:cNvSpPr>
      </xdr:nvSpPr>
      <xdr:spPr>
        <a:xfrm>
          <a:off x="285750" y="981075"/>
          <a:ext cx="5314950" cy="1190625"/>
        </a:xfrm>
        <a:prstGeom prst="rect">
          <a:avLst/>
        </a:prstGeom>
        <a:solidFill>
          <a:srgbClr val="FFFFFF"/>
        </a:solidFill>
        <a:ln w="9525" cmpd="sng">
          <a:noFill/>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Kuala Lumpur Stock Exchange, and should be read in conjunction with the annual audited financial statements for the year ended 31 December 2002.
The same accounting policies and methods of computation are followed in the quarterly financial statements as compared with the annual financial statement for the year ended 31 December 2002.</a:t>
          </a:r>
        </a:p>
      </xdr:txBody>
    </xdr:sp>
    <xdr:clientData/>
  </xdr:twoCellAnchor>
  <xdr:twoCellAnchor>
    <xdr:from>
      <xdr:col>1</xdr:col>
      <xdr:colOff>9525</xdr:colOff>
      <xdr:row>17</xdr:row>
      <xdr:rowOff>9525</xdr:rowOff>
    </xdr:from>
    <xdr:to>
      <xdr:col>7</xdr:col>
      <xdr:colOff>828675</xdr:colOff>
      <xdr:row>19</xdr:row>
      <xdr:rowOff>104775</xdr:rowOff>
    </xdr:to>
    <xdr:sp>
      <xdr:nvSpPr>
        <xdr:cNvPr id="2" name="TextBox 2"/>
        <xdr:cNvSpPr txBox="1">
          <a:spLocks noChangeArrowheads="1"/>
        </xdr:cNvSpPr>
      </xdr:nvSpPr>
      <xdr:spPr>
        <a:xfrm>
          <a:off x="285750" y="2771775"/>
          <a:ext cx="5295900" cy="419100"/>
        </a:xfrm>
        <a:prstGeom prst="rect">
          <a:avLst/>
        </a:prstGeom>
        <a:solidFill>
          <a:srgbClr val="FFFFFF"/>
        </a:solidFill>
        <a:ln w="9525" cmpd="sng">
          <a:noFill/>
        </a:ln>
      </xdr:spPr>
      <xdr:txBody>
        <a:bodyPr vertOverflow="clip" wrap="square"/>
        <a:p>
          <a:pPr algn="just">
            <a:defRPr/>
          </a:pPr>
          <a:r>
            <a:rPr lang="en-US" cap="none" sz="10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130</xdr:row>
      <xdr:rowOff>76200</xdr:rowOff>
    </xdr:from>
    <xdr:to>
      <xdr:col>7</xdr:col>
      <xdr:colOff>819150</xdr:colOff>
      <xdr:row>132</xdr:row>
      <xdr:rowOff>123825</xdr:rowOff>
    </xdr:to>
    <xdr:sp>
      <xdr:nvSpPr>
        <xdr:cNvPr id="3" name="TextBox 3"/>
        <xdr:cNvSpPr txBox="1">
          <a:spLocks noChangeArrowheads="1"/>
        </xdr:cNvSpPr>
      </xdr:nvSpPr>
      <xdr:spPr>
        <a:xfrm>
          <a:off x="266700" y="21145500"/>
          <a:ext cx="5305425" cy="371475"/>
        </a:xfrm>
        <a:prstGeom prst="rect">
          <a:avLst/>
        </a:prstGeom>
        <a:solidFill>
          <a:srgbClr val="FFFFFF"/>
        </a:solidFill>
        <a:ln w="9525" cmpd="sng">
          <a:noFill/>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 company.</a:t>
          </a:r>
        </a:p>
      </xdr:txBody>
    </xdr:sp>
    <xdr:clientData/>
  </xdr:twoCellAnchor>
  <xdr:twoCellAnchor>
    <xdr:from>
      <xdr:col>0</xdr:col>
      <xdr:colOff>266700</xdr:colOff>
      <xdr:row>140</xdr:row>
      <xdr:rowOff>0</xdr:rowOff>
    </xdr:from>
    <xdr:to>
      <xdr:col>7</xdr:col>
      <xdr:colOff>0</xdr:colOff>
      <xdr:row>140</xdr:row>
      <xdr:rowOff>0</xdr:rowOff>
    </xdr:to>
    <xdr:sp>
      <xdr:nvSpPr>
        <xdr:cNvPr id="4" name="TextBox 4"/>
        <xdr:cNvSpPr txBox="1">
          <a:spLocks noChangeArrowheads="1"/>
        </xdr:cNvSpPr>
      </xdr:nvSpPr>
      <xdr:spPr>
        <a:xfrm>
          <a:off x="266700" y="22688550"/>
          <a:ext cx="44862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140</xdr:row>
      <xdr:rowOff>0</xdr:rowOff>
    </xdr:from>
    <xdr:to>
      <xdr:col>6</xdr:col>
      <xdr:colOff>847725</xdr:colOff>
      <xdr:row>140</xdr:row>
      <xdr:rowOff>0</xdr:rowOff>
    </xdr:to>
    <xdr:sp>
      <xdr:nvSpPr>
        <xdr:cNvPr id="5" name="TextBox 5"/>
        <xdr:cNvSpPr txBox="1">
          <a:spLocks noChangeArrowheads="1"/>
        </xdr:cNvSpPr>
      </xdr:nvSpPr>
      <xdr:spPr>
        <a:xfrm>
          <a:off x="285750" y="22688550"/>
          <a:ext cx="44672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143</xdr:row>
      <xdr:rowOff>19050</xdr:rowOff>
    </xdr:from>
    <xdr:to>
      <xdr:col>7</xdr:col>
      <xdr:colOff>838200</xdr:colOff>
      <xdr:row>145</xdr:row>
      <xdr:rowOff>19050</xdr:rowOff>
    </xdr:to>
    <xdr:sp>
      <xdr:nvSpPr>
        <xdr:cNvPr id="6" name="TextBox 6"/>
        <xdr:cNvSpPr txBox="1">
          <a:spLocks noChangeArrowheads="1"/>
        </xdr:cNvSpPr>
      </xdr:nvSpPr>
      <xdr:spPr>
        <a:xfrm>
          <a:off x="514350" y="23193375"/>
          <a:ext cx="5076825" cy="323850"/>
        </a:xfrm>
        <a:prstGeom prst="rect">
          <a:avLst/>
        </a:prstGeom>
        <a:solidFill>
          <a:srgbClr val="FFFFFF"/>
        </a:solidFill>
        <a:ln w="9525" cmpd="sng">
          <a:noFill/>
        </a:ln>
      </xdr:spPr>
      <xdr:txBody>
        <a:bodyPr vertOverflow="clip" wrap="square"/>
        <a:p>
          <a:pPr algn="just">
            <a:defRPr/>
          </a:pPr>
          <a:r>
            <a:rPr lang="en-US" cap="none" sz="1000" b="0" i="0" u="none" baseline="0"/>
            <a:t>There were no purchases or disposals of quoted securities for the current quarter and financial period to date.</a:t>
          </a:r>
        </a:p>
      </xdr:txBody>
    </xdr:sp>
    <xdr:clientData/>
  </xdr:twoCellAnchor>
  <xdr:twoCellAnchor>
    <xdr:from>
      <xdr:col>0</xdr:col>
      <xdr:colOff>257175</xdr:colOff>
      <xdr:row>149</xdr:row>
      <xdr:rowOff>0</xdr:rowOff>
    </xdr:from>
    <xdr:to>
      <xdr:col>7</xdr:col>
      <xdr:colOff>0</xdr:colOff>
      <xdr:row>149</xdr:row>
      <xdr:rowOff>0</xdr:rowOff>
    </xdr:to>
    <xdr:sp>
      <xdr:nvSpPr>
        <xdr:cNvPr id="7" name="TextBox 7"/>
        <xdr:cNvSpPr txBox="1">
          <a:spLocks noChangeArrowheads="1"/>
        </xdr:cNvSpPr>
      </xdr:nvSpPr>
      <xdr:spPr>
        <a:xfrm>
          <a:off x="257175" y="24145875"/>
          <a:ext cx="44958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xdr:col>
      <xdr:colOff>9525</xdr:colOff>
      <xdr:row>207</xdr:row>
      <xdr:rowOff>0</xdr:rowOff>
    </xdr:from>
    <xdr:to>
      <xdr:col>8</xdr:col>
      <xdr:colOff>0</xdr:colOff>
      <xdr:row>207</xdr:row>
      <xdr:rowOff>9525</xdr:rowOff>
    </xdr:to>
    <xdr:sp>
      <xdr:nvSpPr>
        <xdr:cNvPr id="8" name="TextBox 8"/>
        <xdr:cNvSpPr txBox="1">
          <a:spLocks noChangeArrowheads="1"/>
        </xdr:cNvSpPr>
      </xdr:nvSpPr>
      <xdr:spPr>
        <a:xfrm>
          <a:off x="285750" y="33556575"/>
          <a:ext cx="5314950" cy="95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issue, cancellation, repurchase, resale and repayment of debt and equity securities for the current financial year to date.</a:t>
          </a:r>
        </a:p>
      </xdr:txBody>
    </xdr:sp>
    <xdr:clientData/>
  </xdr:twoCellAnchor>
  <xdr:twoCellAnchor>
    <xdr:from>
      <xdr:col>1</xdr:col>
      <xdr:colOff>0</xdr:colOff>
      <xdr:row>190</xdr:row>
      <xdr:rowOff>9525</xdr:rowOff>
    </xdr:from>
    <xdr:to>
      <xdr:col>7</xdr:col>
      <xdr:colOff>838200</xdr:colOff>
      <xdr:row>192</xdr:row>
      <xdr:rowOff>28575</xdr:rowOff>
    </xdr:to>
    <xdr:sp>
      <xdr:nvSpPr>
        <xdr:cNvPr id="9" name="TextBox 9"/>
        <xdr:cNvSpPr txBox="1">
          <a:spLocks noChangeArrowheads="1"/>
        </xdr:cNvSpPr>
      </xdr:nvSpPr>
      <xdr:spPr>
        <a:xfrm>
          <a:off x="276225" y="30794325"/>
          <a:ext cx="5314950" cy="342900"/>
        </a:xfrm>
        <a:prstGeom prst="rect">
          <a:avLst/>
        </a:prstGeom>
        <a:solidFill>
          <a:srgbClr val="FFFFFF"/>
        </a:solidFill>
        <a:ln w="9525" cmpd="sng">
          <a:noFill/>
        </a:ln>
      </xdr:spPr>
      <xdr:txBody>
        <a:bodyPr vertOverflow="clip" wrap="square"/>
        <a:p>
          <a:pPr algn="just">
            <a:defRPr/>
          </a:pPr>
          <a:r>
            <a:rPr lang="en-US" cap="none" sz="1000" b="0" i="0" u="none" baseline="0"/>
            <a:t>The Group's borrowings (all denominated in Malaysian currency) as at 30 September 2003 are as follows:-</a:t>
          </a:r>
        </a:p>
      </xdr:txBody>
    </xdr:sp>
    <xdr:clientData/>
  </xdr:twoCellAnchor>
  <xdr:twoCellAnchor>
    <xdr:from>
      <xdr:col>1</xdr:col>
      <xdr:colOff>0</xdr:colOff>
      <xdr:row>210</xdr:row>
      <xdr:rowOff>9525</xdr:rowOff>
    </xdr:from>
    <xdr:to>
      <xdr:col>7</xdr:col>
      <xdr:colOff>838200</xdr:colOff>
      <xdr:row>212</xdr:row>
      <xdr:rowOff>85725</xdr:rowOff>
    </xdr:to>
    <xdr:sp>
      <xdr:nvSpPr>
        <xdr:cNvPr id="10" name="TextBox 10"/>
        <xdr:cNvSpPr txBox="1">
          <a:spLocks noChangeArrowheads="1"/>
        </xdr:cNvSpPr>
      </xdr:nvSpPr>
      <xdr:spPr>
        <a:xfrm>
          <a:off x="276225" y="34051875"/>
          <a:ext cx="5314950" cy="400050"/>
        </a:xfrm>
        <a:prstGeom prst="rect">
          <a:avLst/>
        </a:prstGeom>
        <a:solidFill>
          <a:srgbClr val="FFFFFF"/>
        </a:solidFill>
        <a:ln w="9525" cmpd="sng">
          <a:noFill/>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0</xdr:colOff>
      <xdr:row>216</xdr:row>
      <xdr:rowOff>9525</xdr:rowOff>
    </xdr:from>
    <xdr:to>
      <xdr:col>7</xdr:col>
      <xdr:colOff>838200</xdr:colOff>
      <xdr:row>217</xdr:row>
      <xdr:rowOff>114300</xdr:rowOff>
    </xdr:to>
    <xdr:sp>
      <xdr:nvSpPr>
        <xdr:cNvPr id="11" name="TextBox 11"/>
        <xdr:cNvSpPr txBox="1">
          <a:spLocks noChangeArrowheads="1"/>
        </xdr:cNvSpPr>
      </xdr:nvSpPr>
      <xdr:spPr>
        <a:xfrm>
          <a:off x="276225" y="35023425"/>
          <a:ext cx="5314950" cy="266700"/>
        </a:xfrm>
        <a:prstGeom prst="rect">
          <a:avLst/>
        </a:prstGeom>
        <a:solidFill>
          <a:srgbClr val="FFFFFF"/>
        </a:solidFill>
        <a:ln w="9525" cmpd="sng">
          <a:noFill/>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218</xdr:row>
      <xdr:rowOff>0</xdr:rowOff>
    </xdr:from>
    <xdr:to>
      <xdr:col>7</xdr:col>
      <xdr:colOff>0</xdr:colOff>
      <xdr:row>218</xdr:row>
      <xdr:rowOff>0</xdr:rowOff>
    </xdr:to>
    <xdr:sp>
      <xdr:nvSpPr>
        <xdr:cNvPr id="12" name="TextBox 12"/>
        <xdr:cNvSpPr txBox="1">
          <a:spLocks noChangeArrowheads="1"/>
        </xdr:cNvSpPr>
      </xdr:nvSpPr>
      <xdr:spPr>
        <a:xfrm>
          <a:off x="276225" y="353377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218</xdr:row>
      <xdr:rowOff>0</xdr:rowOff>
    </xdr:from>
    <xdr:to>
      <xdr:col>7</xdr:col>
      <xdr:colOff>28575</xdr:colOff>
      <xdr:row>218</xdr:row>
      <xdr:rowOff>0</xdr:rowOff>
    </xdr:to>
    <xdr:sp>
      <xdr:nvSpPr>
        <xdr:cNvPr id="13" name="TextBox 13"/>
        <xdr:cNvSpPr txBox="1">
          <a:spLocks noChangeArrowheads="1"/>
        </xdr:cNvSpPr>
      </xdr:nvSpPr>
      <xdr:spPr>
        <a:xfrm>
          <a:off x="276225" y="3533775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218</xdr:row>
      <xdr:rowOff>0</xdr:rowOff>
    </xdr:from>
    <xdr:to>
      <xdr:col>6</xdr:col>
      <xdr:colOff>847725</xdr:colOff>
      <xdr:row>218</xdr:row>
      <xdr:rowOff>0</xdr:rowOff>
    </xdr:to>
    <xdr:sp>
      <xdr:nvSpPr>
        <xdr:cNvPr id="14" name="TextBox 14"/>
        <xdr:cNvSpPr txBox="1">
          <a:spLocks noChangeArrowheads="1"/>
        </xdr:cNvSpPr>
      </xdr:nvSpPr>
      <xdr:spPr>
        <a:xfrm>
          <a:off x="276225" y="353377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218</xdr:row>
      <xdr:rowOff>0</xdr:rowOff>
    </xdr:from>
    <xdr:to>
      <xdr:col>7</xdr:col>
      <xdr:colOff>0</xdr:colOff>
      <xdr:row>218</xdr:row>
      <xdr:rowOff>0</xdr:rowOff>
    </xdr:to>
    <xdr:sp>
      <xdr:nvSpPr>
        <xdr:cNvPr id="15" name="TextBox 15"/>
        <xdr:cNvSpPr txBox="1">
          <a:spLocks noChangeArrowheads="1"/>
        </xdr:cNvSpPr>
      </xdr:nvSpPr>
      <xdr:spPr>
        <a:xfrm>
          <a:off x="276225" y="353377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0</xdr:col>
      <xdr:colOff>266700</xdr:colOff>
      <xdr:row>137</xdr:row>
      <xdr:rowOff>9525</xdr:rowOff>
    </xdr:from>
    <xdr:to>
      <xdr:col>7</xdr:col>
      <xdr:colOff>819150</xdr:colOff>
      <xdr:row>139</xdr:row>
      <xdr:rowOff>38100</xdr:rowOff>
    </xdr:to>
    <xdr:sp>
      <xdr:nvSpPr>
        <xdr:cNvPr id="16" name="TextBox 16"/>
        <xdr:cNvSpPr txBox="1">
          <a:spLocks noChangeArrowheads="1"/>
        </xdr:cNvSpPr>
      </xdr:nvSpPr>
      <xdr:spPr>
        <a:xfrm>
          <a:off x="266700" y="22212300"/>
          <a:ext cx="5305425" cy="352425"/>
        </a:xfrm>
        <a:prstGeom prst="rect">
          <a:avLst/>
        </a:prstGeom>
        <a:solidFill>
          <a:srgbClr val="FFFFFF"/>
        </a:solidFill>
        <a:ln w="9525" cmpd="sng">
          <a:noFill/>
        </a:ln>
      </xdr:spPr>
      <xdr:txBody>
        <a:bodyPr vertOverflow="clip" wrap="square"/>
        <a:p>
          <a:pPr algn="just">
            <a:defRPr/>
          </a:pPr>
          <a:r>
            <a:rPr lang="en-US" cap="none" sz="1000" b="0" i="0" u="none" baseline="0"/>
            <a:t>There were no sale of unquoted investments or properties for the current quarter and financial period to date.</a:t>
          </a:r>
        </a:p>
      </xdr:txBody>
    </xdr:sp>
    <xdr:clientData/>
  </xdr:twoCellAnchor>
  <xdr:twoCellAnchor>
    <xdr:from>
      <xdr:col>1</xdr:col>
      <xdr:colOff>0</xdr:colOff>
      <xdr:row>218</xdr:row>
      <xdr:rowOff>0</xdr:rowOff>
    </xdr:from>
    <xdr:to>
      <xdr:col>7</xdr:col>
      <xdr:colOff>28575</xdr:colOff>
      <xdr:row>218</xdr:row>
      <xdr:rowOff>0</xdr:rowOff>
    </xdr:to>
    <xdr:sp>
      <xdr:nvSpPr>
        <xdr:cNvPr id="17" name="TextBox 17"/>
        <xdr:cNvSpPr txBox="1">
          <a:spLocks noChangeArrowheads="1"/>
        </xdr:cNvSpPr>
      </xdr:nvSpPr>
      <xdr:spPr>
        <a:xfrm>
          <a:off x="276225" y="35337750"/>
          <a:ext cx="45053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xdr:col>
      <xdr:colOff>0</xdr:colOff>
      <xdr:row>218</xdr:row>
      <xdr:rowOff>0</xdr:rowOff>
    </xdr:from>
    <xdr:to>
      <xdr:col>6</xdr:col>
      <xdr:colOff>847725</xdr:colOff>
      <xdr:row>218</xdr:row>
      <xdr:rowOff>0</xdr:rowOff>
    </xdr:to>
    <xdr:sp>
      <xdr:nvSpPr>
        <xdr:cNvPr id="18" name="TextBox 18"/>
        <xdr:cNvSpPr txBox="1">
          <a:spLocks noChangeArrowheads="1"/>
        </xdr:cNvSpPr>
      </xdr:nvSpPr>
      <xdr:spPr>
        <a:xfrm>
          <a:off x="276225" y="35337750"/>
          <a:ext cx="44767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1</xdr:col>
      <xdr:colOff>0</xdr:colOff>
      <xdr:row>33</xdr:row>
      <xdr:rowOff>0</xdr:rowOff>
    </xdr:from>
    <xdr:to>
      <xdr:col>7</xdr:col>
      <xdr:colOff>828675</xdr:colOff>
      <xdr:row>34</xdr:row>
      <xdr:rowOff>114300</xdr:rowOff>
    </xdr:to>
    <xdr:sp>
      <xdr:nvSpPr>
        <xdr:cNvPr id="19" name="TextBox 19"/>
        <xdr:cNvSpPr txBox="1">
          <a:spLocks noChangeArrowheads="1"/>
        </xdr:cNvSpPr>
      </xdr:nvSpPr>
      <xdr:spPr>
        <a:xfrm>
          <a:off x="276225" y="5353050"/>
          <a:ext cx="5305425" cy="276225"/>
        </a:xfrm>
        <a:prstGeom prst="rect">
          <a:avLst/>
        </a:prstGeom>
        <a:solidFill>
          <a:srgbClr val="FFFFFF"/>
        </a:solidFill>
        <a:ln w="9525" cmpd="sng">
          <a:noFill/>
        </a:ln>
      </xdr:spPr>
      <xdr:txBody>
        <a:bodyPr vertOverflow="clip" wrap="square"/>
        <a:p>
          <a:pPr algn="just">
            <a:defRPr/>
          </a:pPr>
          <a:r>
            <a:rPr lang="en-US" cap="none" sz="1000" b="0" i="0" u="none" baseline="0"/>
            <a:t>There are no material changes in the estimates used for the preparation of interim financial report.</a:t>
          </a:r>
        </a:p>
      </xdr:txBody>
    </xdr:sp>
    <xdr:clientData/>
  </xdr:twoCellAnchor>
  <xdr:twoCellAnchor>
    <xdr:from>
      <xdr:col>2</xdr:col>
      <xdr:colOff>28575</xdr:colOff>
      <xdr:row>153</xdr:row>
      <xdr:rowOff>9525</xdr:rowOff>
    </xdr:from>
    <xdr:to>
      <xdr:col>7</xdr:col>
      <xdr:colOff>828675</xdr:colOff>
      <xdr:row>157</xdr:row>
      <xdr:rowOff>76200</xdr:rowOff>
    </xdr:to>
    <xdr:sp>
      <xdr:nvSpPr>
        <xdr:cNvPr id="20" name="TextBox 20"/>
        <xdr:cNvSpPr txBox="1">
          <a:spLocks noChangeArrowheads="1"/>
        </xdr:cNvSpPr>
      </xdr:nvSpPr>
      <xdr:spPr>
        <a:xfrm>
          <a:off x="504825" y="24803100"/>
          <a:ext cx="5076825" cy="714375"/>
        </a:xfrm>
        <a:prstGeom prst="rect">
          <a:avLst/>
        </a:prstGeom>
        <a:solidFill>
          <a:srgbClr val="FFFFFF"/>
        </a:solidFill>
        <a:ln w="9525" cmpd="sng">
          <a:noFill/>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158</xdr:row>
      <xdr:rowOff>9525</xdr:rowOff>
    </xdr:from>
    <xdr:to>
      <xdr:col>8</xdr:col>
      <xdr:colOff>0</xdr:colOff>
      <xdr:row>161</xdr:row>
      <xdr:rowOff>104775</xdr:rowOff>
    </xdr:to>
    <xdr:sp>
      <xdr:nvSpPr>
        <xdr:cNvPr id="21" name="TextBox 21"/>
        <xdr:cNvSpPr txBox="1">
          <a:spLocks noChangeArrowheads="1"/>
        </xdr:cNvSpPr>
      </xdr:nvSpPr>
      <xdr:spPr>
        <a:xfrm>
          <a:off x="504825" y="25612725"/>
          <a:ext cx="5095875" cy="581025"/>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162</xdr:row>
      <xdr:rowOff>9525</xdr:rowOff>
    </xdr:from>
    <xdr:to>
      <xdr:col>7</xdr:col>
      <xdr:colOff>838200</xdr:colOff>
      <xdr:row>166</xdr:row>
      <xdr:rowOff>66675</xdr:rowOff>
    </xdr:to>
    <xdr:sp>
      <xdr:nvSpPr>
        <xdr:cNvPr id="22" name="TextBox 22"/>
        <xdr:cNvSpPr txBox="1">
          <a:spLocks noChangeArrowheads="1"/>
        </xdr:cNvSpPr>
      </xdr:nvSpPr>
      <xdr:spPr>
        <a:xfrm>
          <a:off x="504825" y="26260425"/>
          <a:ext cx="5086350" cy="70485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168</xdr:row>
      <xdr:rowOff>0</xdr:rowOff>
    </xdr:from>
    <xdr:to>
      <xdr:col>7</xdr:col>
      <xdr:colOff>828675</xdr:colOff>
      <xdr:row>186</xdr:row>
      <xdr:rowOff>152400</xdr:rowOff>
    </xdr:to>
    <xdr:sp>
      <xdr:nvSpPr>
        <xdr:cNvPr id="23" name="TextBox 23"/>
        <xdr:cNvSpPr txBox="1">
          <a:spLocks noChangeArrowheads="1"/>
        </xdr:cNvSpPr>
      </xdr:nvSpPr>
      <xdr:spPr>
        <a:xfrm>
          <a:off x="285750" y="27222450"/>
          <a:ext cx="5295900" cy="306705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K&amp;N Kenanga Berhad as advisor for  the above  proposals. 
The Securities Commision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Increase.The new shares pursuant to the Proposed Bonus Issue were alloted on 28 February 2003 and were listed and quoted on the KLSE on 13 March 2003.
Pursuant to a letter dated 29 May 2003, the KLSE has approved the Proposed Transfer. On 11 June 2003, Degem has successfully made its debut on the Main Board of the Kuala Lumpur Stock Exchange.
</a:t>
          </a:r>
        </a:p>
      </xdr:txBody>
    </xdr:sp>
    <xdr:clientData/>
  </xdr:twoCellAnchor>
  <xdr:twoCellAnchor>
    <xdr:from>
      <xdr:col>1</xdr:col>
      <xdr:colOff>0</xdr:colOff>
      <xdr:row>23</xdr:row>
      <xdr:rowOff>28575</xdr:rowOff>
    </xdr:from>
    <xdr:to>
      <xdr:col>7</xdr:col>
      <xdr:colOff>819150</xdr:colOff>
      <xdr:row>25</xdr:row>
      <xdr:rowOff>0</xdr:rowOff>
    </xdr:to>
    <xdr:sp>
      <xdr:nvSpPr>
        <xdr:cNvPr id="24" name="TextBox 24"/>
        <xdr:cNvSpPr txBox="1">
          <a:spLocks noChangeArrowheads="1"/>
        </xdr:cNvSpPr>
      </xdr:nvSpPr>
      <xdr:spPr>
        <a:xfrm>
          <a:off x="276225" y="3762375"/>
          <a:ext cx="5295900" cy="295275"/>
        </a:xfrm>
        <a:prstGeom prst="rect">
          <a:avLst/>
        </a:prstGeom>
        <a:solidFill>
          <a:srgbClr val="FFFFFF"/>
        </a:solidFill>
        <a:ln w="9525" cmpd="sng">
          <a:noFill/>
        </a:ln>
      </xdr:spPr>
      <xdr:txBody>
        <a:bodyPr vertOverflow="clip" wrap="square"/>
        <a:p>
          <a:pPr algn="just">
            <a:defRPr/>
          </a:pPr>
          <a:r>
            <a:rPr lang="en-US" cap="none" sz="1000" b="0" i="0" u="none" baseline="0"/>
            <a:t>Generally, festive seasons do have a favourable effect on the operations of the Group.</a:t>
          </a:r>
        </a:p>
      </xdr:txBody>
    </xdr:sp>
    <xdr:clientData/>
  </xdr:twoCellAnchor>
  <xdr:twoCellAnchor>
    <xdr:from>
      <xdr:col>1</xdr:col>
      <xdr:colOff>0</xdr:colOff>
      <xdr:row>28</xdr:row>
      <xdr:rowOff>28575</xdr:rowOff>
    </xdr:from>
    <xdr:to>
      <xdr:col>7</xdr:col>
      <xdr:colOff>828675</xdr:colOff>
      <xdr:row>30</xdr:row>
      <xdr:rowOff>0</xdr:rowOff>
    </xdr:to>
    <xdr:sp>
      <xdr:nvSpPr>
        <xdr:cNvPr id="25" name="TextBox 25"/>
        <xdr:cNvSpPr txBox="1">
          <a:spLocks noChangeArrowheads="1"/>
        </xdr:cNvSpPr>
      </xdr:nvSpPr>
      <xdr:spPr>
        <a:xfrm>
          <a:off x="276225" y="4572000"/>
          <a:ext cx="5305425" cy="295275"/>
        </a:xfrm>
        <a:prstGeom prst="rect">
          <a:avLst/>
        </a:prstGeom>
        <a:solidFill>
          <a:srgbClr val="FFFFFF"/>
        </a:solidFill>
        <a:ln w="9525" cmpd="sng">
          <a:noFill/>
        </a:ln>
      </xdr:spPr>
      <xdr:txBody>
        <a:bodyPr vertOverflow="clip" wrap="square"/>
        <a:p>
          <a:pPr algn="just">
            <a:defRPr/>
          </a:pPr>
          <a:r>
            <a:rPr lang="en-US" cap="none" sz="1000" b="0" i="0" u="none" baseline="0"/>
            <a:t>There are no extraordinary items for the current interim period and financial period to date.</a:t>
          </a:r>
        </a:p>
      </xdr:txBody>
    </xdr:sp>
    <xdr:clientData/>
  </xdr:twoCellAnchor>
  <xdr:twoCellAnchor>
    <xdr:from>
      <xdr:col>1</xdr:col>
      <xdr:colOff>0</xdr:colOff>
      <xdr:row>43</xdr:row>
      <xdr:rowOff>142875</xdr:rowOff>
    </xdr:from>
    <xdr:to>
      <xdr:col>7</xdr:col>
      <xdr:colOff>828675</xdr:colOff>
      <xdr:row>48</xdr:row>
      <xdr:rowOff>57150</xdr:rowOff>
    </xdr:to>
    <xdr:sp>
      <xdr:nvSpPr>
        <xdr:cNvPr id="26" name="TextBox 26"/>
        <xdr:cNvSpPr txBox="1">
          <a:spLocks noChangeArrowheads="1"/>
        </xdr:cNvSpPr>
      </xdr:nvSpPr>
      <xdr:spPr>
        <a:xfrm>
          <a:off x="276225" y="7115175"/>
          <a:ext cx="5305425" cy="723900"/>
        </a:xfrm>
        <a:prstGeom prst="rect">
          <a:avLst/>
        </a:prstGeom>
        <a:solidFill>
          <a:srgbClr val="FFFFFF"/>
        </a:solidFill>
        <a:ln w="9525" cmpd="sng">
          <a:noFill/>
        </a:ln>
      </xdr:spPr>
      <xdr:txBody>
        <a:bodyPr vertOverflow="clip" wrap="square"/>
        <a:p>
          <a:pPr algn="just">
            <a:defRPr/>
          </a:pPr>
          <a:r>
            <a:rPr lang="en-US" cap="none" sz="1000" b="0" i="0" u="none" baseline="0"/>
            <a:t>For  the year ended 31 December 2002, the Board of Directors has recommended a first and final dividend of 5% less tax at 28 % amounting to RM2,268,000 which was subsequently approved by shareholders at the Annual General Meeting held on 17 June 2003. The dividend was paid on 3 September 2003 to depositors registered in the Record of Depositors on 11 August 2003.
</a:t>
          </a:r>
        </a:p>
      </xdr:txBody>
    </xdr:sp>
    <xdr:clientData/>
  </xdr:twoCellAnchor>
  <xdr:twoCellAnchor>
    <xdr:from>
      <xdr:col>1</xdr:col>
      <xdr:colOff>9525</xdr:colOff>
      <xdr:row>62</xdr:row>
      <xdr:rowOff>0</xdr:rowOff>
    </xdr:from>
    <xdr:to>
      <xdr:col>7</xdr:col>
      <xdr:colOff>828675</xdr:colOff>
      <xdr:row>63</xdr:row>
      <xdr:rowOff>104775</xdr:rowOff>
    </xdr:to>
    <xdr:sp>
      <xdr:nvSpPr>
        <xdr:cNvPr id="27" name="TextBox 27"/>
        <xdr:cNvSpPr txBox="1">
          <a:spLocks noChangeArrowheads="1"/>
        </xdr:cNvSpPr>
      </xdr:nvSpPr>
      <xdr:spPr>
        <a:xfrm>
          <a:off x="285750" y="10048875"/>
          <a:ext cx="5295900" cy="2667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There were no subsequent material events as at the date of this quarterly report.</a:t>
          </a:r>
        </a:p>
      </xdr:txBody>
    </xdr:sp>
    <xdr:clientData/>
  </xdr:twoCellAnchor>
  <xdr:twoCellAnchor>
    <xdr:from>
      <xdr:col>0</xdr:col>
      <xdr:colOff>257175</xdr:colOff>
      <xdr:row>66</xdr:row>
      <xdr:rowOff>133350</xdr:rowOff>
    </xdr:from>
    <xdr:to>
      <xdr:col>7</xdr:col>
      <xdr:colOff>838200</xdr:colOff>
      <xdr:row>72</xdr:row>
      <xdr:rowOff>152400</xdr:rowOff>
    </xdr:to>
    <xdr:sp>
      <xdr:nvSpPr>
        <xdr:cNvPr id="28" name="TextBox 28"/>
        <xdr:cNvSpPr txBox="1">
          <a:spLocks noChangeArrowheads="1"/>
        </xdr:cNvSpPr>
      </xdr:nvSpPr>
      <xdr:spPr>
        <a:xfrm>
          <a:off x="257175" y="10829925"/>
          <a:ext cx="5334000" cy="990600"/>
        </a:xfrm>
        <a:prstGeom prst="rect">
          <a:avLst/>
        </a:prstGeom>
        <a:solidFill>
          <a:srgbClr val="FFFFFF"/>
        </a:solidFill>
        <a:ln w="9525" cmpd="sng">
          <a:noFill/>
        </a:ln>
      </xdr:spPr>
      <xdr:txBody>
        <a:bodyPr vertOverflow="clip" wrap="square"/>
        <a:p>
          <a:pPr algn="just">
            <a:defRPr/>
          </a:pPr>
          <a:r>
            <a:rPr lang="en-US" cap="none" sz="1000" b="0" i="0" u="none" baseline="0"/>
            <a:t>During the financial period, the Company has set up a subsidiary in Brunei under the name of Diamond &amp; Platinum (B) Sdn. Bhd.  (" D&amp;P (B)").  D&amp;P (B) a private limited company which was incorporated in Brunei on 31 July 2003 with an issued and paid-up share capital of B$2/-, is held by the Company through P.Y.T. Jewel &amp; Time Sdn. Bhd. (100% owned subsidiary) and Diamond &amp; Platinum Sdn. Bhd. (60% owned subsidiary) with each company holding 50% equity interest comprising 1 ordinary share of B$1/- each. Thus, the effective equity interest of the Company in D&amp;P (B) is 80%.</a:t>
          </a:r>
        </a:p>
      </xdr:txBody>
    </xdr:sp>
    <xdr:clientData/>
  </xdr:twoCellAnchor>
  <xdr:twoCellAnchor>
    <xdr:from>
      <xdr:col>1</xdr:col>
      <xdr:colOff>0</xdr:colOff>
      <xdr:row>75</xdr:row>
      <xdr:rowOff>133350</xdr:rowOff>
    </xdr:from>
    <xdr:to>
      <xdr:col>7</xdr:col>
      <xdr:colOff>819150</xdr:colOff>
      <xdr:row>77</xdr:row>
      <xdr:rowOff>66675</xdr:rowOff>
    </xdr:to>
    <xdr:sp>
      <xdr:nvSpPr>
        <xdr:cNvPr id="29" name="TextBox 29"/>
        <xdr:cNvSpPr txBox="1">
          <a:spLocks noChangeArrowheads="1"/>
        </xdr:cNvSpPr>
      </xdr:nvSpPr>
      <xdr:spPr>
        <a:xfrm>
          <a:off x="276225" y="12287250"/>
          <a:ext cx="5295900" cy="257175"/>
        </a:xfrm>
        <a:prstGeom prst="rect">
          <a:avLst/>
        </a:prstGeom>
        <a:solidFill>
          <a:srgbClr val="FFFFFF"/>
        </a:solidFill>
        <a:ln w="9525" cmpd="sng">
          <a:noFill/>
        </a:ln>
      </xdr:spPr>
      <xdr:txBody>
        <a:bodyPr vertOverflow="clip" wrap="square"/>
        <a:p>
          <a:pPr algn="just">
            <a:defRPr/>
          </a:pPr>
          <a:r>
            <a:rPr lang="en-US" cap="none" sz="1000" b="0" i="0" u="none" baseline="0"/>
            <a:t>There were no contingent liabilities as at the date of this quarterly report.</a:t>
          </a:r>
        </a:p>
      </xdr:txBody>
    </xdr:sp>
    <xdr:clientData/>
  </xdr:twoCellAnchor>
  <xdr:twoCellAnchor>
    <xdr:from>
      <xdr:col>1</xdr:col>
      <xdr:colOff>0</xdr:colOff>
      <xdr:row>83</xdr:row>
      <xdr:rowOff>9525</xdr:rowOff>
    </xdr:from>
    <xdr:to>
      <xdr:col>7</xdr:col>
      <xdr:colOff>828675</xdr:colOff>
      <xdr:row>87</xdr:row>
      <xdr:rowOff>38100</xdr:rowOff>
    </xdr:to>
    <xdr:sp>
      <xdr:nvSpPr>
        <xdr:cNvPr id="30" name="TextBox 30"/>
        <xdr:cNvSpPr txBox="1">
          <a:spLocks noChangeArrowheads="1"/>
        </xdr:cNvSpPr>
      </xdr:nvSpPr>
      <xdr:spPr>
        <a:xfrm>
          <a:off x="276225" y="13458825"/>
          <a:ext cx="5305425" cy="676275"/>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2003, the Group registered a revenue of RM79.3 million as compared to RM71.6 million in corresponding period in preceding year. Profit After Taxation (PAT) surged to RM10.4 million as compared to RM8.7 million in corresponding period in preceding year. Both revenue and PAT have registered double digit growth of 10.7% and 18.5% respectively.</a:t>
          </a:r>
        </a:p>
      </xdr:txBody>
    </xdr:sp>
    <xdr:clientData/>
  </xdr:twoCellAnchor>
  <xdr:twoCellAnchor>
    <xdr:from>
      <xdr:col>1</xdr:col>
      <xdr:colOff>0</xdr:colOff>
      <xdr:row>91</xdr:row>
      <xdr:rowOff>9525</xdr:rowOff>
    </xdr:from>
    <xdr:to>
      <xdr:col>7</xdr:col>
      <xdr:colOff>828675</xdr:colOff>
      <xdr:row>95</xdr:row>
      <xdr:rowOff>95250</xdr:rowOff>
    </xdr:to>
    <xdr:sp>
      <xdr:nvSpPr>
        <xdr:cNvPr id="31" name="TextBox 31"/>
        <xdr:cNvSpPr txBox="1">
          <a:spLocks noChangeArrowheads="1"/>
        </xdr:cNvSpPr>
      </xdr:nvSpPr>
      <xdr:spPr>
        <a:xfrm>
          <a:off x="276225" y="14754225"/>
          <a:ext cx="5305425" cy="7334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rPr>
            <a:t>In the third quarter of year 2003, the Group registered a revenue of RM30.4 million and PAT of RM3.8 million.  In the preceding quarter, the Group registered a revenue of RM26.7 million  and PAT of RM3.2 million. The increase in revenue and PAT in current quarter are attributed to the opening of new outlets and improvement in consumers spending.</a:t>
          </a:r>
        </a:p>
      </xdr:txBody>
    </xdr:sp>
    <xdr:clientData/>
  </xdr:twoCellAnchor>
  <xdr:twoCellAnchor>
    <xdr:from>
      <xdr:col>1</xdr:col>
      <xdr:colOff>0</xdr:colOff>
      <xdr:row>99</xdr:row>
      <xdr:rowOff>9525</xdr:rowOff>
    </xdr:from>
    <xdr:to>
      <xdr:col>8</xdr:col>
      <xdr:colOff>0</xdr:colOff>
      <xdr:row>102</xdr:row>
      <xdr:rowOff>66675</xdr:rowOff>
    </xdr:to>
    <xdr:sp>
      <xdr:nvSpPr>
        <xdr:cNvPr id="32" name="TextBox 32"/>
        <xdr:cNvSpPr txBox="1">
          <a:spLocks noChangeArrowheads="1"/>
        </xdr:cNvSpPr>
      </xdr:nvSpPr>
      <xdr:spPr>
        <a:xfrm>
          <a:off x="276225" y="16049625"/>
          <a:ext cx="5324475" cy="542925"/>
        </a:xfrm>
        <a:prstGeom prst="rect">
          <a:avLst/>
        </a:prstGeom>
        <a:solidFill>
          <a:srgbClr val="FFFFFF"/>
        </a:solidFill>
        <a:ln w="9525" cmpd="sng">
          <a:noFill/>
        </a:ln>
      </xdr:spPr>
      <xdr:txBody>
        <a:bodyPr vertOverflow="clip" wrap="square"/>
        <a:p>
          <a:pPr algn="just">
            <a:defRPr/>
          </a:pPr>
          <a:r>
            <a:rPr lang="en-US" cap="none" sz="1000" b="0" i="0" u="none" baseline="0"/>
            <a:t>Arising from the Stimulus Package introduced by the Malaysian Government in June and the general improvement in both macro and micro economy of Malaysia,  the Group's performance is expected to achieve another new height in terms of revenue and profitability.</a:t>
          </a:r>
        </a:p>
      </xdr:txBody>
    </xdr:sp>
    <xdr:clientData/>
  </xdr:twoCellAnchor>
  <xdr:twoCellAnchor>
    <xdr:from>
      <xdr:col>1</xdr:col>
      <xdr:colOff>0</xdr:colOff>
      <xdr:row>107</xdr:row>
      <xdr:rowOff>9525</xdr:rowOff>
    </xdr:from>
    <xdr:to>
      <xdr:col>7</xdr:col>
      <xdr:colOff>828675</xdr:colOff>
      <xdr:row>108</xdr:row>
      <xdr:rowOff>152400</xdr:rowOff>
    </xdr:to>
    <xdr:sp>
      <xdr:nvSpPr>
        <xdr:cNvPr id="33" name="TextBox 33"/>
        <xdr:cNvSpPr txBox="1">
          <a:spLocks noChangeArrowheads="1"/>
        </xdr:cNvSpPr>
      </xdr:nvSpPr>
      <xdr:spPr>
        <a:xfrm>
          <a:off x="276225" y="17345025"/>
          <a:ext cx="5305425" cy="304800"/>
        </a:xfrm>
        <a:prstGeom prst="rect">
          <a:avLst/>
        </a:prstGeom>
        <a:solidFill>
          <a:srgbClr val="FFFFFF"/>
        </a:solidFill>
        <a:ln w="9525" cmpd="sng">
          <a:noFill/>
        </a:ln>
      </xdr:spPr>
      <xdr:txBody>
        <a:bodyPr vertOverflow="clip" wrap="square"/>
        <a:p>
          <a:pPr algn="just">
            <a:defRPr/>
          </a:pPr>
          <a:r>
            <a:rPr lang="en-US" cap="none" sz="1000" b="0" i="0" u="none" baseline="0"/>
            <a:t>The Group has not provided any profit forecast or profit guarantee in a public document.</a:t>
          </a:r>
        </a:p>
      </xdr:txBody>
    </xdr:sp>
    <xdr:clientData/>
  </xdr:twoCellAnchor>
  <xdr:twoCellAnchor>
    <xdr:from>
      <xdr:col>1</xdr:col>
      <xdr:colOff>0</xdr:colOff>
      <xdr:row>227</xdr:row>
      <xdr:rowOff>9525</xdr:rowOff>
    </xdr:from>
    <xdr:to>
      <xdr:col>8</xdr:col>
      <xdr:colOff>0</xdr:colOff>
      <xdr:row>229</xdr:row>
      <xdr:rowOff>152400</xdr:rowOff>
    </xdr:to>
    <xdr:sp>
      <xdr:nvSpPr>
        <xdr:cNvPr id="34" name="TextBox 34"/>
        <xdr:cNvSpPr txBox="1">
          <a:spLocks noChangeArrowheads="1"/>
        </xdr:cNvSpPr>
      </xdr:nvSpPr>
      <xdr:spPr>
        <a:xfrm>
          <a:off x="276225" y="36804600"/>
          <a:ext cx="5324475" cy="466725"/>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profit attributable to shareholders by the weighted average number of ordinary shares in issue during the financial period after taking into consideration the Bonus Issue.</a:t>
          </a:r>
        </a:p>
      </xdr:txBody>
    </xdr:sp>
    <xdr:clientData/>
  </xdr:twoCellAnchor>
  <xdr:twoCellAnchor>
    <xdr:from>
      <xdr:col>1</xdr:col>
      <xdr:colOff>9525</xdr:colOff>
      <xdr:row>238</xdr:row>
      <xdr:rowOff>0</xdr:rowOff>
    </xdr:from>
    <xdr:to>
      <xdr:col>3</xdr:col>
      <xdr:colOff>1619250</xdr:colOff>
      <xdr:row>242</xdr:row>
      <xdr:rowOff>133350</xdr:rowOff>
    </xdr:to>
    <xdr:sp>
      <xdr:nvSpPr>
        <xdr:cNvPr id="35" name="TextBox 35"/>
        <xdr:cNvSpPr txBox="1">
          <a:spLocks noChangeArrowheads="1"/>
        </xdr:cNvSpPr>
      </xdr:nvSpPr>
      <xdr:spPr>
        <a:xfrm>
          <a:off x="285750" y="38576250"/>
          <a:ext cx="1905000" cy="781050"/>
        </a:xfrm>
        <a:prstGeom prst="rect">
          <a:avLst/>
        </a:prstGeom>
        <a:solidFill>
          <a:srgbClr val="FFFFFF"/>
        </a:solidFill>
        <a:ln w="9525" cmpd="sng">
          <a:noFill/>
        </a:ln>
      </xdr:spPr>
      <xdr:txBody>
        <a:bodyPr vertOverflow="clip" wrap="square"/>
        <a:p>
          <a:pPr algn="just">
            <a:defRPr/>
          </a:pPr>
          <a:r>
            <a:rPr lang="en-US" cap="none" sz="1000" b="0" i="0" u="none" baseline="0"/>
            <a:t>Profit attributable to shareholders 
Adjusted weighted average number of ordinary shares in issue</a:t>
          </a:r>
        </a:p>
      </xdr:txBody>
    </xdr:sp>
    <xdr:clientData/>
  </xdr:twoCellAnchor>
  <xdr:twoCellAnchor>
    <xdr:from>
      <xdr:col>2</xdr:col>
      <xdr:colOff>47625</xdr:colOff>
      <xdr:row>146</xdr:row>
      <xdr:rowOff>0</xdr:rowOff>
    </xdr:from>
    <xdr:to>
      <xdr:col>7</xdr:col>
      <xdr:colOff>828675</xdr:colOff>
      <xdr:row>147</xdr:row>
      <xdr:rowOff>85725</xdr:rowOff>
    </xdr:to>
    <xdr:sp>
      <xdr:nvSpPr>
        <xdr:cNvPr id="36" name="TextBox 36"/>
        <xdr:cNvSpPr txBox="1">
          <a:spLocks noChangeArrowheads="1"/>
        </xdr:cNvSpPr>
      </xdr:nvSpPr>
      <xdr:spPr>
        <a:xfrm>
          <a:off x="523875" y="23660100"/>
          <a:ext cx="5057775" cy="247650"/>
        </a:xfrm>
        <a:prstGeom prst="rect">
          <a:avLst/>
        </a:prstGeom>
        <a:solidFill>
          <a:srgbClr val="FFFFFF"/>
        </a:solidFill>
        <a:ln w="9525" cmpd="sng">
          <a:noFill/>
        </a:ln>
      </xdr:spPr>
      <xdr:txBody>
        <a:bodyPr vertOverflow="clip" wrap="square"/>
        <a:p>
          <a:pPr algn="just">
            <a:defRPr/>
          </a:pPr>
          <a:r>
            <a:rPr lang="en-US" cap="none" sz="1000" b="0" i="0" u="none" baseline="0"/>
            <a:t>There were no investments in quoted securities for the current quarter and financial period to date.</a:t>
          </a:r>
        </a:p>
      </xdr:txBody>
    </xdr:sp>
    <xdr:clientData/>
  </xdr:twoCellAnchor>
  <xdr:twoCellAnchor>
    <xdr:from>
      <xdr:col>1</xdr:col>
      <xdr:colOff>9525</xdr:colOff>
      <xdr:row>38</xdr:row>
      <xdr:rowOff>9525</xdr:rowOff>
    </xdr:from>
    <xdr:to>
      <xdr:col>7</xdr:col>
      <xdr:colOff>838200</xdr:colOff>
      <xdr:row>40</xdr:row>
      <xdr:rowOff>85725</xdr:rowOff>
    </xdr:to>
    <xdr:sp>
      <xdr:nvSpPr>
        <xdr:cNvPr id="37" name="TextBox 37"/>
        <xdr:cNvSpPr txBox="1">
          <a:spLocks noChangeArrowheads="1"/>
        </xdr:cNvSpPr>
      </xdr:nvSpPr>
      <xdr:spPr>
        <a:xfrm>
          <a:off x="285750" y="6172200"/>
          <a:ext cx="5305425" cy="400050"/>
        </a:xfrm>
        <a:prstGeom prst="rect">
          <a:avLst/>
        </a:prstGeom>
        <a:solidFill>
          <a:srgbClr val="FFFFFF"/>
        </a:solidFill>
        <a:ln w="9525" cmpd="sng">
          <a:noFill/>
        </a:ln>
      </xdr:spPr>
      <xdr:txBody>
        <a:bodyPr vertOverflow="clip" wrap="square"/>
        <a:p>
          <a:pPr algn="just">
            <a:defRPr/>
          </a:pPr>
          <a:r>
            <a:rPr lang="en-US" cap="none" sz="1000" b="0" i="0" u="none" baseline="0"/>
            <a:t>There are no issuance and repayments of debt and equity securities, share buy-back, share cancellation, share held as treasury shares or resale of treasury shares during the current quarter under review.</a:t>
          </a:r>
        </a:p>
      </xdr:txBody>
    </xdr:sp>
    <xdr:clientData/>
  </xdr:twoCellAnchor>
  <xdr:twoCellAnchor>
    <xdr:from>
      <xdr:col>0</xdr:col>
      <xdr:colOff>266700</xdr:colOff>
      <xdr:row>221</xdr:row>
      <xdr:rowOff>57150</xdr:rowOff>
    </xdr:from>
    <xdr:to>
      <xdr:col>7</xdr:col>
      <xdr:colOff>838200</xdr:colOff>
      <xdr:row>223</xdr:row>
      <xdr:rowOff>85725</xdr:rowOff>
    </xdr:to>
    <xdr:sp>
      <xdr:nvSpPr>
        <xdr:cNvPr id="38" name="TextBox 38"/>
        <xdr:cNvSpPr txBox="1">
          <a:spLocks noChangeArrowheads="1"/>
        </xdr:cNvSpPr>
      </xdr:nvSpPr>
      <xdr:spPr>
        <a:xfrm>
          <a:off x="266700" y="35880675"/>
          <a:ext cx="5324475" cy="352425"/>
        </a:xfrm>
        <a:prstGeom prst="rect">
          <a:avLst/>
        </a:prstGeom>
        <a:solidFill>
          <a:srgbClr val="FFFFFF"/>
        </a:solidFill>
        <a:ln w="9525" cmpd="sng">
          <a:noFill/>
        </a:ln>
      </xdr:spPr>
      <xdr:txBody>
        <a:bodyPr vertOverflow="clip" wrap="square"/>
        <a:p>
          <a:pPr algn="just">
            <a:defRPr/>
          </a:pPr>
          <a:r>
            <a:rPr lang="en-US" cap="none" sz="1000" b="0" i="0" u="none" baseline="0"/>
            <a:t> The Board does not recommend any interim dividend for the current quarter.  (2002:NIL)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68</xdr:row>
      <xdr:rowOff>28575</xdr:rowOff>
    </xdr:from>
    <xdr:to>
      <xdr:col>10</xdr:col>
      <xdr:colOff>276225</xdr:colOff>
      <xdr:row>70</xdr:row>
      <xdr:rowOff>57150</xdr:rowOff>
    </xdr:to>
    <xdr:sp>
      <xdr:nvSpPr>
        <xdr:cNvPr id="1" name="TextBox 1"/>
        <xdr:cNvSpPr txBox="1">
          <a:spLocks noChangeArrowheads="1"/>
        </xdr:cNvSpPr>
      </xdr:nvSpPr>
      <xdr:spPr>
        <a:xfrm>
          <a:off x="133350" y="12811125"/>
          <a:ext cx="6248400"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35</xdr:row>
      <xdr:rowOff>0</xdr:rowOff>
    </xdr:from>
    <xdr:to>
      <xdr:col>8</xdr:col>
      <xdr:colOff>942975</xdr:colOff>
      <xdr:row>40</xdr:row>
      <xdr:rowOff>133350</xdr:rowOff>
    </xdr:to>
    <xdr:sp>
      <xdr:nvSpPr>
        <xdr:cNvPr id="1" name="TextBox 1"/>
        <xdr:cNvSpPr txBox="1">
          <a:spLocks noChangeArrowheads="1"/>
        </xdr:cNvSpPr>
      </xdr:nvSpPr>
      <xdr:spPr>
        <a:xfrm>
          <a:off x="123825" y="6124575"/>
          <a:ext cx="6810375" cy="10191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60</xdr:row>
      <xdr:rowOff>180975</xdr:rowOff>
    </xdr:from>
    <xdr:to>
      <xdr:col>4</xdr:col>
      <xdr:colOff>1038225</xdr:colOff>
      <xdr:row>63</xdr:row>
      <xdr:rowOff>95250</xdr:rowOff>
    </xdr:to>
    <xdr:sp>
      <xdr:nvSpPr>
        <xdr:cNvPr id="1" name="TextBox 1"/>
        <xdr:cNvSpPr txBox="1">
          <a:spLocks noChangeArrowheads="1"/>
        </xdr:cNvSpPr>
      </xdr:nvSpPr>
      <xdr:spPr>
        <a:xfrm>
          <a:off x="9525" y="11639550"/>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133350</xdr:rowOff>
    </xdr:from>
    <xdr:to>
      <xdr:col>8</xdr:col>
      <xdr:colOff>104775</xdr:colOff>
      <xdr:row>49</xdr:row>
      <xdr:rowOff>9525</xdr:rowOff>
    </xdr:to>
    <xdr:sp>
      <xdr:nvSpPr>
        <xdr:cNvPr id="1" name="TextBox 1"/>
        <xdr:cNvSpPr txBox="1">
          <a:spLocks noChangeArrowheads="1"/>
        </xdr:cNvSpPr>
      </xdr:nvSpPr>
      <xdr:spPr>
        <a:xfrm>
          <a:off x="0" y="8963025"/>
          <a:ext cx="80676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c5\pyt2003\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N32"/>
  <sheetViews>
    <sheetView workbookViewId="0" topLeftCell="B3">
      <selection activeCell="D7" sqref="D7"/>
    </sheetView>
  </sheetViews>
  <sheetFormatPr defaultColWidth="9.140625" defaultRowHeight="12.75"/>
  <cols>
    <col min="1" max="1" width="3.8515625" style="1" customWidth="1"/>
    <col min="2" max="2" width="21.421875" style="1" customWidth="1"/>
    <col min="3" max="3" width="12.8515625" style="1" bestFit="1" customWidth="1"/>
    <col min="4" max="14" width="12.00390625" style="1" bestFit="1" customWidth="1"/>
    <col min="15" max="19" width="11.28125" style="1" customWidth="1"/>
    <col min="20" max="16384" width="9.140625" style="1" customWidth="1"/>
  </cols>
  <sheetData>
    <row r="1" spans="2:14" ht="18.75">
      <c r="B1" s="2" t="s">
        <v>171</v>
      </c>
      <c r="N1" s="3" t="s">
        <v>0</v>
      </c>
    </row>
    <row r="2" spans="2:14" ht="18.75">
      <c r="B2" s="2"/>
      <c r="N2" s="3"/>
    </row>
    <row r="3" ht="12.75">
      <c r="B3" s="3" t="str">
        <f>'Qtr-Cashflow (2)'!B3</f>
        <v>QUARTERLY REPORT ON CONSOLIDATED RESULTS</v>
      </c>
    </row>
    <row r="4" ht="12.75">
      <c r="B4" s="3" t="str">
        <f>'Qtr-Cashflow (2)'!B4</f>
        <v>FOR THE THIRD FINANCIAL QUARTER ENDED 30 SEPTEMBER 2003</v>
      </c>
    </row>
    <row r="8" ht="12.75">
      <c r="B8" s="4" t="s">
        <v>1</v>
      </c>
    </row>
    <row r="9" spans="3:14" ht="12.75">
      <c r="C9" s="275"/>
      <c r="D9" s="275"/>
      <c r="E9" s="275"/>
      <c r="F9" s="275"/>
      <c r="G9" s="275"/>
      <c r="H9" s="275"/>
      <c r="I9" s="275"/>
      <c r="J9" s="275"/>
      <c r="K9" s="275"/>
      <c r="L9" s="275"/>
      <c r="M9" s="275"/>
      <c r="N9" s="275"/>
    </row>
    <row r="10" spans="2:14" s="5" customFormat="1" ht="12.75">
      <c r="B10" s="3" t="s">
        <v>2</v>
      </c>
      <c r="C10" s="274" t="s">
        <v>3</v>
      </c>
      <c r="D10" s="274"/>
      <c r="E10" s="274" t="s">
        <v>4</v>
      </c>
      <c r="F10" s="274"/>
      <c r="G10" s="274" t="s">
        <v>5</v>
      </c>
      <c r="H10" s="274"/>
      <c r="I10" s="274" t="s">
        <v>6</v>
      </c>
      <c r="J10" s="274"/>
      <c r="K10" s="274" t="s">
        <v>7</v>
      </c>
      <c r="L10" s="274"/>
      <c r="M10" s="274" t="s">
        <v>8</v>
      </c>
      <c r="N10" s="274"/>
    </row>
    <row r="11" spans="3:14" ht="12.75">
      <c r="C11" s="5" t="s">
        <v>9</v>
      </c>
      <c r="D11" s="5" t="s">
        <v>10</v>
      </c>
      <c r="E11" s="5" t="str">
        <f>C11</f>
        <v>30.09.03</v>
      </c>
      <c r="F11" s="5" t="str">
        <f>D11</f>
        <v>30.09.02</v>
      </c>
      <c r="G11" s="5" t="str">
        <f>C11</f>
        <v>30.09.03</v>
      </c>
      <c r="H11" s="5" t="str">
        <f>D11</f>
        <v>30.09.02</v>
      </c>
      <c r="I11" s="5" t="str">
        <f>C11</f>
        <v>30.09.03</v>
      </c>
      <c r="J11" s="5" t="str">
        <f>D11</f>
        <v>30.09.02</v>
      </c>
      <c r="K11" s="5" t="str">
        <f>C11</f>
        <v>30.09.03</v>
      </c>
      <c r="L11" s="5" t="str">
        <f>D11</f>
        <v>30.09.02</v>
      </c>
      <c r="M11" s="5" t="str">
        <f>C11</f>
        <v>30.09.03</v>
      </c>
      <c r="N11" s="5" t="str">
        <f>D11</f>
        <v>30.09.02</v>
      </c>
    </row>
    <row r="12" spans="3:14" s="6" customFormat="1" ht="12.75">
      <c r="C12" s="7" t="s">
        <v>11</v>
      </c>
      <c r="D12" s="7" t="s">
        <v>11</v>
      </c>
      <c r="E12" s="7" t="s">
        <v>11</v>
      </c>
      <c r="F12" s="7" t="s">
        <v>11</v>
      </c>
      <c r="G12" s="7" t="s">
        <v>11</v>
      </c>
      <c r="H12" s="7" t="s">
        <v>11</v>
      </c>
      <c r="I12" s="7" t="s">
        <v>11</v>
      </c>
      <c r="J12" s="7" t="s">
        <v>11</v>
      </c>
      <c r="K12" s="7" t="s">
        <v>11</v>
      </c>
      <c r="L12" s="7" t="s">
        <v>11</v>
      </c>
      <c r="M12" s="7" t="s">
        <v>11</v>
      </c>
      <c r="N12" s="7" t="s">
        <v>11</v>
      </c>
    </row>
    <row r="13" s="6" customFormat="1" ht="12.75">
      <c r="B13" s="8" t="s">
        <v>12</v>
      </c>
    </row>
    <row r="14" spans="2:14" s="6" customFormat="1" ht="12.75">
      <c r="B14" s="6" t="s">
        <v>13</v>
      </c>
      <c r="C14" s="9">
        <v>76979</v>
      </c>
      <c r="D14" s="9">
        <v>71540</v>
      </c>
      <c r="E14" s="9">
        <v>2254</v>
      </c>
      <c r="F14" s="9">
        <v>42</v>
      </c>
      <c r="G14" s="10">
        <v>0</v>
      </c>
      <c r="H14" s="10">
        <v>0</v>
      </c>
      <c r="I14" s="9">
        <v>66</v>
      </c>
      <c r="J14" s="9">
        <v>63</v>
      </c>
      <c r="K14" s="10">
        <v>0</v>
      </c>
      <c r="L14" s="10">
        <v>0</v>
      </c>
      <c r="M14" s="9">
        <f>C14+E14+G14+I14+K14</f>
        <v>79299</v>
      </c>
      <c r="N14" s="9">
        <f>D14+F14+H14+J14-L14-0.5</f>
        <v>71644.5</v>
      </c>
    </row>
    <row r="15" spans="2:14" s="6" customFormat="1" ht="12.75">
      <c r="B15" s="6" t="s">
        <v>14</v>
      </c>
      <c r="C15" s="9">
        <v>8632</v>
      </c>
      <c r="D15" s="9">
        <v>22787</v>
      </c>
      <c r="E15" s="9">
        <v>60369</v>
      </c>
      <c r="F15" s="9">
        <v>34559</v>
      </c>
      <c r="G15" s="9">
        <v>1225</v>
      </c>
      <c r="H15" s="9">
        <v>480</v>
      </c>
      <c r="I15" s="9">
        <v>864</v>
      </c>
      <c r="J15" s="9">
        <v>729</v>
      </c>
      <c r="K15" s="11">
        <v>-71090</v>
      </c>
      <c r="L15" s="11">
        <v>-58555</v>
      </c>
      <c r="M15" s="12">
        <f>C15+E15+G15+I15+K15</f>
        <v>0</v>
      </c>
      <c r="N15" s="13">
        <f>D15+F15+H15+J15+L15</f>
        <v>0</v>
      </c>
    </row>
    <row r="16" spans="2:14" s="6" customFormat="1" ht="12.75">
      <c r="B16" s="14" t="s">
        <v>15</v>
      </c>
      <c r="C16" s="15">
        <f>SUM(C14:C15)</f>
        <v>85611</v>
      </c>
      <c r="D16" s="15">
        <f>SUM(D14:D15)</f>
        <v>94327</v>
      </c>
      <c r="E16" s="15">
        <f>SUM(E14:E15)-0.5</f>
        <v>62622.5</v>
      </c>
      <c r="F16" s="15">
        <f aca="true" t="shared" si="0" ref="F16:N16">SUM(F14:F15)</f>
        <v>34601</v>
      </c>
      <c r="G16" s="15">
        <f t="shared" si="0"/>
        <v>1225</v>
      </c>
      <c r="H16" s="15">
        <f t="shared" si="0"/>
        <v>480</v>
      </c>
      <c r="I16" s="15">
        <f t="shared" si="0"/>
        <v>930</v>
      </c>
      <c r="J16" s="15">
        <f t="shared" si="0"/>
        <v>792</v>
      </c>
      <c r="K16" s="16">
        <f t="shared" si="0"/>
        <v>-71090</v>
      </c>
      <c r="L16" s="16">
        <f t="shared" si="0"/>
        <v>-58555</v>
      </c>
      <c r="M16" s="15">
        <f t="shared" si="0"/>
        <v>79299</v>
      </c>
      <c r="N16" s="15">
        <f t="shared" si="0"/>
        <v>71644.5</v>
      </c>
    </row>
    <row r="17" spans="6:7" s="6" customFormat="1" ht="12.75">
      <c r="F17" s="9"/>
      <c r="G17" s="9"/>
    </row>
    <row r="18" s="6" customFormat="1" ht="12.75">
      <c r="B18" s="8" t="s">
        <v>16</v>
      </c>
    </row>
    <row r="19" spans="2:14" s="6" customFormat="1" ht="12.75">
      <c r="B19" s="6" t="s">
        <v>17</v>
      </c>
      <c r="C19" s="9">
        <v>6515</v>
      </c>
      <c r="D19" s="9">
        <v>29214</v>
      </c>
      <c r="E19" s="9">
        <v>8797</v>
      </c>
      <c r="F19" s="9">
        <v>5168</v>
      </c>
      <c r="G19" s="11">
        <v>175</v>
      </c>
      <c r="H19" s="11">
        <v>22540</v>
      </c>
      <c r="I19" s="9">
        <v>306</v>
      </c>
      <c r="J19" s="9">
        <v>323</v>
      </c>
      <c r="K19" s="11">
        <v>-2392</v>
      </c>
      <c r="L19" s="11">
        <v>-45771</v>
      </c>
      <c r="M19" s="9">
        <f>+SUM(C19+E19+G19+I19+K19)</f>
        <v>13401</v>
      </c>
      <c r="N19" s="9">
        <v>11474</v>
      </c>
    </row>
    <row r="20" s="6" customFormat="1" ht="12.75">
      <c r="C20" s="9"/>
    </row>
    <row r="21" spans="2:14" s="6" customFormat="1" ht="12.75">
      <c r="B21" s="8" t="s">
        <v>18</v>
      </c>
      <c r="C21" s="9">
        <v>114065</v>
      </c>
      <c r="D21" s="9">
        <v>96107</v>
      </c>
      <c r="E21" s="9">
        <v>16684</v>
      </c>
      <c r="F21" s="9">
        <v>7488</v>
      </c>
      <c r="G21" s="9">
        <v>376</v>
      </c>
      <c r="H21" s="9">
        <v>311</v>
      </c>
      <c r="I21" s="9">
        <v>13149</v>
      </c>
      <c r="J21" s="9">
        <v>12151</v>
      </c>
      <c r="K21" s="17">
        <v>-8527</v>
      </c>
      <c r="L21" s="17">
        <v>-4363</v>
      </c>
      <c r="M21" s="9">
        <f>SUM(C21+E21+G21+I21+K21)</f>
        <v>135747</v>
      </c>
      <c r="N21" s="9">
        <f>SUM(D21+F21+H21+J21+L21)</f>
        <v>111694</v>
      </c>
    </row>
    <row r="22" spans="2:14" s="6" customFormat="1" ht="12.75">
      <c r="B22" s="8"/>
      <c r="C22" s="9"/>
      <c r="D22" s="9"/>
      <c r="E22" s="9"/>
      <c r="F22" s="9"/>
      <c r="G22" s="9"/>
      <c r="H22" s="9"/>
      <c r="I22" s="9"/>
      <c r="J22" s="9"/>
      <c r="K22" s="17"/>
      <c r="L22" s="17"/>
      <c r="M22" s="9"/>
      <c r="N22" s="9"/>
    </row>
    <row r="23" spans="2:14" s="6" customFormat="1" ht="12.75">
      <c r="B23" s="8"/>
      <c r="C23" s="9"/>
      <c r="D23" s="9"/>
      <c r="E23" s="9"/>
      <c r="F23" s="9"/>
      <c r="G23" s="9"/>
      <c r="H23" s="9"/>
      <c r="I23" s="9"/>
      <c r="J23" s="9"/>
      <c r="K23" s="17"/>
      <c r="L23" s="17"/>
      <c r="M23" s="9"/>
      <c r="N23" s="9"/>
    </row>
    <row r="25" spans="2:10" ht="12.75">
      <c r="B25" s="18"/>
      <c r="C25" s="18"/>
      <c r="D25" s="18"/>
      <c r="E25" s="18"/>
      <c r="F25" s="18"/>
      <c r="G25" s="18"/>
      <c r="H25" s="18"/>
      <c r="I25" s="18"/>
      <c r="J25" s="18"/>
    </row>
    <row r="26" spans="2:10" ht="12.75">
      <c r="B26" s="18"/>
      <c r="C26" s="18"/>
      <c r="D26" s="18"/>
      <c r="E26" s="18"/>
      <c r="F26" s="18"/>
      <c r="G26" s="18"/>
      <c r="H26" s="18"/>
      <c r="I26" s="18"/>
      <c r="J26" s="18"/>
    </row>
    <row r="27" spans="2:10" ht="12.75">
      <c r="B27" s="18"/>
      <c r="C27" s="18"/>
      <c r="D27" s="18"/>
      <c r="E27" s="18"/>
      <c r="F27" s="18"/>
      <c r="G27" s="18"/>
      <c r="H27" s="18"/>
      <c r="I27" s="18"/>
      <c r="J27" s="18"/>
    </row>
    <row r="28" spans="2:10" ht="12.75">
      <c r="B28" s="18"/>
      <c r="C28" s="18"/>
      <c r="D28" s="18"/>
      <c r="E28" s="18"/>
      <c r="F28" s="18"/>
      <c r="G28" s="18"/>
      <c r="H28" s="18"/>
      <c r="I28" s="18"/>
      <c r="J28" s="18"/>
    </row>
    <row r="29" spans="2:10" ht="12.75">
      <c r="B29" s="18"/>
      <c r="C29" s="18"/>
      <c r="D29" s="18"/>
      <c r="E29" s="18"/>
      <c r="F29" s="18"/>
      <c r="G29" s="18"/>
      <c r="H29" s="18"/>
      <c r="I29" s="18"/>
      <c r="J29" s="18"/>
    </row>
    <row r="30" spans="2:10" ht="12.75">
      <c r="B30" s="18"/>
      <c r="C30" s="18"/>
      <c r="D30" s="18"/>
      <c r="E30" s="18"/>
      <c r="F30" s="18"/>
      <c r="G30" s="18"/>
      <c r="H30" s="18"/>
      <c r="I30" s="18"/>
      <c r="J30" s="18"/>
    </row>
    <row r="31" spans="2:10" ht="12.75">
      <c r="B31" s="18"/>
      <c r="C31" s="18"/>
      <c r="D31" s="18"/>
      <c r="E31" s="18"/>
      <c r="F31" s="18"/>
      <c r="G31" s="18"/>
      <c r="H31" s="18"/>
      <c r="I31" s="18"/>
      <c r="J31" s="18"/>
    </row>
    <row r="32" ht="12.75">
      <c r="C32" s="18"/>
    </row>
  </sheetData>
  <mergeCells count="12">
    <mergeCell ref="C10:D10"/>
    <mergeCell ref="C9:D9"/>
    <mergeCell ref="E10:F10"/>
    <mergeCell ref="E9:F9"/>
    <mergeCell ref="M10:N10"/>
    <mergeCell ref="M9:N9"/>
    <mergeCell ref="G10:H10"/>
    <mergeCell ref="G9:H9"/>
    <mergeCell ref="I10:J10"/>
    <mergeCell ref="K10:L10"/>
    <mergeCell ref="I9:J9"/>
    <mergeCell ref="K9:L9"/>
  </mergeCells>
  <printOptions/>
  <pageMargins left="0.75" right="0.75" top="1" bottom="1" header="0.5" footer="0.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J283"/>
  <sheetViews>
    <sheetView tabSelected="1" zoomScale="90" zoomScaleNormal="90" workbookViewId="0" topLeftCell="A80">
      <selection activeCell="F78" sqref="F78"/>
    </sheetView>
  </sheetViews>
  <sheetFormatPr defaultColWidth="9.140625" defaultRowHeight="12.75"/>
  <cols>
    <col min="1" max="1" width="4.140625" style="23" customWidth="1"/>
    <col min="2" max="2" width="3.00390625" style="23" customWidth="1"/>
    <col min="3" max="3" width="1.421875" style="23" customWidth="1"/>
    <col min="4" max="4" width="24.57421875" style="23" customWidth="1"/>
    <col min="5" max="8" width="12.7109375" style="23" customWidth="1"/>
    <col min="9" max="16384" width="9.140625" style="20" customWidth="1"/>
  </cols>
  <sheetData>
    <row r="1" spans="1:8" ht="12.75">
      <c r="A1" s="276"/>
      <c r="B1" s="276"/>
      <c r="C1" s="276"/>
      <c r="D1" s="276"/>
      <c r="E1" s="276"/>
      <c r="F1" s="276"/>
      <c r="G1" s="276"/>
      <c r="H1" s="276"/>
    </row>
    <row r="2" spans="1:8" ht="12.75">
      <c r="A2" s="272" t="s">
        <v>206</v>
      </c>
      <c r="B2" s="19"/>
      <c r="C2" s="19"/>
      <c r="D2" s="19"/>
      <c r="E2" s="19"/>
      <c r="F2" s="19"/>
      <c r="G2" s="19"/>
      <c r="H2" s="19"/>
    </row>
    <row r="3" spans="1:8" ht="12.75">
      <c r="A3" s="19"/>
      <c r="B3" s="19"/>
      <c r="C3" s="19"/>
      <c r="D3" s="19"/>
      <c r="E3" s="19"/>
      <c r="F3" s="19"/>
      <c r="G3" s="19"/>
      <c r="H3" s="19"/>
    </row>
    <row r="5" spans="1:3" ht="12.75">
      <c r="A5" s="21" t="s">
        <v>174</v>
      </c>
      <c r="B5" s="22" t="s">
        <v>19</v>
      </c>
      <c r="C5" s="22"/>
    </row>
    <row r="6" spans="1:3" ht="12.75">
      <c r="A6" s="21"/>
      <c r="B6" s="22"/>
      <c r="C6" s="22"/>
    </row>
    <row r="7" spans="1:3" ht="12.75">
      <c r="A7" s="21"/>
      <c r="B7" s="22"/>
      <c r="C7" s="22"/>
    </row>
    <row r="8" spans="1:3" ht="12.75">
      <c r="A8" s="21"/>
      <c r="B8" s="22"/>
      <c r="C8" s="22"/>
    </row>
    <row r="9" spans="1:3" ht="12.75">
      <c r="A9" s="21"/>
      <c r="B9" s="22"/>
      <c r="C9" s="22"/>
    </row>
    <row r="10" spans="1:3" ht="12.75">
      <c r="A10" s="21"/>
      <c r="B10" s="22"/>
      <c r="C10" s="22"/>
    </row>
    <row r="11" spans="1:3" ht="12.75">
      <c r="A11" s="21"/>
      <c r="B11" s="22"/>
      <c r="C11" s="22"/>
    </row>
    <row r="12" spans="1:3" ht="12.75">
      <c r="A12" s="21"/>
      <c r="B12" s="22"/>
      <c r="C12" s="22"/>
    </row>
    <row r="13" spans="1:3" ht="12.75">
      <c r="A13" s="21"/>
      <c r="B13" s="22"/>
      <c r="C13" s="22"/>
    </row>
    <row r="14" spans="1:3" ht="12.75">
      <c r="A14" s="21"/>
      <c r="B14" s="22"/>
      <c r="C14" s="22"/>
    </row>
    <row r="15" spans="1:3" ht="12.75">
      <c r="A15" s="21"/>
      <c r="B15" s="22"/>
      <c r="C15" s="22"/>
    </row>
    <row r="16" spans="1:3" ht="13.5" customHeight="1">
      <c r="A16" s="21" t="s">
        <v>175</v>
      </c>
      <c r="B16" s="22" t="s">
        <v>20</v>
      </c>
      <c r="C16" s="22"/>
    </row>
    <row r="17" spans="1:3" ht="12.75">
      <c r="A17" s="21"/>
      <c r="B17" s="22"/>
      <c r="C17" s="22"/>
    </row>
    <row r="18" spans="1:3" ht="12.75">
      <c r="A18" s="21"/>
      <c r="B18" s="22"/>
      <c r="C18" s="22"/>
    </row>
    <row r="19" spans="1:3" ht="12.75">
      <c r="A19" s="21"/>
      <c r="B19" s="22"/>
      <c r="C19" s="22"/>
    </row>
    <row r="20" spans="1:3" ht="12.75">
      <c r="A20" s="21"/>
      <c r="B20" s="22"/>
      <c r="C20" s="22"/>
    </row>
    <row r="21" spans="1:3" ht="12.75">
      <c r="A21" s="21"/>
      <c r="B21" s="22"/>
      <c r="C21" s="22"/>
    </row>
    <row r="22" spans="1:5" ht="12.75">
      <c r="A22" s="21" t="s">
        <v>176</v>
      </c>
      <c r="B22" s="22" t="s">
        <v>21</v>
      </c>
      <c r="C22" s="22"/>
      <c r="E22" s="20"/>
    </row>
    <row r="23" spans="1:3" ht="12.75">
      <c r="A23" s="21"/>
      <c r="B23" s="22"/>
      <c r="C23" s="22"/>
    </row>
    <row r="24" spans="1:3" ht="12.75">
      <c r="A24" s="21"/>
      <c r="B24" s="22"/>
      <c r="C24" s="22"/>
    </row>
    <row r="25" spans="1:3" ht="12.75">
      <c r="A25" s="21"/>
      <c r="B25" s="22"/>
      <c r="C25" s="22"/>
    </row>
    <row r="26" spans="1:3" ht="12.75">
      <c r="A26" s="21"/>
      <c r="B26" s="22"/>
      <c r="C26" s="22"/>
    </row>
    <row r="27" spans="1:3" ht="12.75">
      <c r="A27" s="21" t="s">
        <v>177</v>
      </c>
      <c r="B27" s="22" t="s">
        <v>22</v>
      </c>
      <c r="C27" s="22"/>
    </row>
    <row r="28" spans="1:3" ht="12.75">
      <c r="A28" s="21"/>
      <c r="B28" s="22"/>
      <c r="C28" s="22"/>
    </row>
    <row r="29" spans="1:3" ht="12.75">
      <c r="A29" s="21"/>
      <c r="B29" s="22"/>
      <c r="C29" s="22"/>
    </row>
    <row r="30" spans="1:3" ht="12.75">
      <c r="A30" s="21"/>
      <c r="B30" s="22"/>
      <c r="C30" s="22"/>
    </row>
    <row r="31" spans="1:3" ht="12.75">
      <c r="A31" s="21"/>
      <c r="C31" s="22"/>
    </row>
    <row r="32" spans="1:3" ht="12.75">
      <c r="A32" s="24" t="s">
        <v>178</v>
      </c>
      <c r="B32" s="22" t="s">
        <v>23</v>
      </c>
      <c r="C32" s="22"/>
    </row>
    <row r="33" spans="1:3" ht="12.75">
      <c r="A33" s="21"/>
      <c r="B33" s="22"/>
      <c r="C33" s="22"/>
    </row>
    <row r="34" spans="1:3" ht="12.75">
      <c r="A34" s="21"/>
      <c r="B34" s="22"/>
      <c r="C34" s="22"/>
    </row>
    <row r="35" spans="1:3" ht="12.75">
      <c r="A35" s="21"/>
      <c r="B35" s="22"/>
      <c r="C35" s="22"/>
    </row>
    <row r="36" spans="1:3" ht="12.75">
      <c r="A36" s="21"/>
      <c r="B36" s="22"/>
      <c r="C36" s="22"/>
    </row>
    <row r="37" spans="1:3" ht="12.75">
      <c r="A37" s="21" t="s">
        <v>179</v>
      </c>
      <c r="B37" s="22" t="s">
        <v>180</v>
      </c>
      <c r="C37" s="22"/>
    </row>
    <row r="38" spans="1:3" ht="12.75">
      <c r="A38" s="21"/>
      <c r="B38" s="22"/>
      <c r="C38" s="22"/>
    </row>
    <row r="39" spans="1:3" ht="12.75">
      <c r="A39" s="21"/>
      <c r="B39" s="22"/>
      <c r="C39" s="22"/>
    </row>
    <row r="40" spans="1:3" ht="12.75">
      <c r="A40" s="21"/>
      <c r="B40" s="22"/>
      <c r="C40" s="22"/>
    </row>
    <row r="41" spans="1:3" ht="12.75">
      <c r="A41" s="21"/>
      <c r="B41" s="22"/>
      <c r="C41" s="22"/>
    </row>
    <row r="42" spans="1:3" ht="12.75">
      <c r="A42" s="21"/>
      <c r="B42" s="22"/>
      <c r="C42" s="22"/>
    </row>
    <row r="43" spans="1:5" ht="12.75">
      <c r="A43" s="24" t="s">
        <v>181</v>
      </c>
      <c r="B43" s="22" t="s">
        <v>24</v>
      </c>
      <c r="C43" s="22"/>
      <c r="E43" s="25"/>
    </row>
    <row r="44" spans="1:3" ht="12.75">
      <c r="A44" s="21"/>
      <c r="B44" s="22"/>
      <c r="C44" s="22"/>
    </row>
    <row r="45" spans="1:3" ht="12.75">
      <c r="A45" s="21"/>
      <c r="B45" s="22"/>
      <c r="C45" s="22"/>
    </row>
    <row r="46" spans="1:3" ht="12.75">
      <c r="A46" s="21"/>
      <c r="B46" s="22"/>
      <c r="C46" s="22"/>
    </row>
    <row r="47" spans="1:3" ht="12.75">
      <c r="A47" s="21"/>
      <c r="B47" s="22"/>
      <c r="C47" s="22"/>
    </row>
    <row r="48" spans="1:3" ht="12.75">
      <c r="A48" s="21"/>
      <c r="B48" s="22"/>
      <c r="C48" s="22"/>
    </row>
    <row r="49" spans="1:3" ht="12.75">
      <c r="A49" s="21"/>
      <c r="B49" s="22"/>
      <c r="C49" s="22"/>
    </row>
    <row r="50" ht="12.75">
      <c r="A50" s="26"/>
    </row>
    <row r="51" spans="1:7" ht="12.75">
      <c r="A51" s="21" t="s">
        <v>182</v>
      </c>
      <c r="B51" s="27" t="s">
        <v>1</v>
      </c>
      <c r="C51" s="22"/>
      <c r="E51" s="28"/>
      <c r="F51" s="28"/>
      <c r="G51" s="28"/>
    </row>
    <row r="52" spans="1:7" ht="12.75">
      <c r="A52" s="24"/>
      <c r="B52" s="22"/>
      <c r="C52" s="22"/>
      <c r="E52" s="28"/>
      <c r="F52" s="28"/>
      <c r="G52" s="28"/>
    </row>
    <row r="53" spans="1:8" s="30" customFormat="1" ht="12.75">
      <c r="A53" s="23"/>
      <c r="B53" s="29" t="s">
        <v>25</v>
      </c>
      <c r="C53" s="23"/>
      <c r="D53" s="23"/>
      <c r="E53" s="28"/>
      <c r="F53" s="28"/>
      <c r="G53" s="28"/>
      <c r="H53" s="23"/>
    </row>
    <row r="54" spans="1:8" s="30" customFormat="1" ht="12.75">
      <c r="A54" s="23"/>
      <c r="B54" s="23"/>
      <c r="C54" s="23"/>
      <c r="D54" s="23"/>
      <c r="E54" s="28"/>
      <c r="F54" s="28"/>
      <c r="G54" s="28"/>
      <c r="H54" s="23"/>
    </row>
    <row r="55" spans="5:7" ht="12.75">
      <c r="E55" s="28"/>
      <c r="F55" s="28"/>
      <c r="G55" s="28"/>
    </row>
    <row r="56" spans="1:3" ht="12.75">
      <c r="A56" s="24" t="s">
        <v>183</v>
      </c>
      <c r="B56" s="22" t="s">
        <v>26</v>
      </c>
      <c r="C56" s="22"/>
    </row>
    <row r="57" spans="1:3" ht="12.75">
      <c r="A57" s="21"/>
      <c r="B57" s="22"/>
      <c r="C57" s="22"/>
    </row>
    <row r="58" spans="1:3" ht="12.75">
      <c r="A58" s="21"/>
      <c r="B58" s="23" t="s">
        <v>27</v>
      </c>
      <c r="C58" s="22"/>
    </row>
    <row r="59" spans="1:3" ht="12.75">
      <c r="A59" s="21"/>
      <c r="B59" s="22"/>
      <c r="C59" s="22"/>
    </row>
    <row r="60" spans="1:3" ht="12.75">
      <c r="A60" s="21"/>
      <c r="B60" s="22"/>
      <c r="C60" s="22"/>
    </row>
    <row r="61" spans="1:4" ht="12.75">
      <c r="A61" s="21" t="s">
        <v>184</v>
      </c>
      <c r="B61" s="22" t="s">
        <v>28</v>
      </c>
      <c r="C61" s="20"/>
      <c r="D61" s="22"/>
    </row>
    <row r="62" spans="1:4" ht="12.75">
      <c r="A62" s="21"/>
      <c r="B62" s="22"/>
      <c r="C62" s="20"/>
      <c r="D62" s="22"/>
    </row>
    <row r="63" spans="1:4" ht="12.75">
      <c r="A63" s="21"/>
      <c r="B63" s="22"/>
      <c r="C63" s="20"/>
      <c r="D63" s="22"/>
    </row>
    <row r="64" spans="1:4" ht="12.75">
      <c r="A64" s="21"/>
      <c r="B64" s="22"/>
      <c r="C64" s="20"/>
      <c r="D64" s="22"/>
    </row>
    <row r="65" spans="1:4" ht="12.75">
      <c r="A65" s="21"/>
      <c r="B65" s="22"/>
      <c r="C65" s="20"/>
      <c r="D65" s="22"/>
    </row>
    <row r="66" spans="1:3" ht="12.75">
      <c r="A66" s="31" t="s">
        <v>185</v>
      </c>
      <c r="B66" s="22" t="s">
        <v>29</v>
      </c>
      <c r="C66" s="22"/>
    </row>
    <row r="67" spans="1:3" ht="12.75">
      <c r="A67" s="21"/>
      <c r="B67" s="22"/>
      <c r="C67" s="22"/>
    </row>
    <row r="68" spans="1:3" ht="12.75">
      <c r="A68" s="21"/>
      <c r="C68" s="22"/>
    </row>
    <row r="69" spans="1:3" ht="12.75">
      <c r="A69" s="21"/>
      <c r="C69" s="22"/>
    </row>
    <row r="70" spans="1:3" ht="12.75">
      <c r="A70" s="21"/>
      <c r="C70" s="22"/>
    </row>
    <row r="71" spans="1:3" ht="12.75">
      <c r="A71" s="21"/>
      <c r="C71" s="22"/>
    </row>
    <row r="72" spans="1:3" ht="12.75">
      <c r="A72" s="21"/>
      <c r="B72" s="22"/>
      <c r="C72" s="22"/>
    </row>
    <row r="73" spans="1:3" ht="12.75">
      <c r="A73" s="21"/>
      <c r="B73" s="22"/>
      <c r="C73" s="22"/>
    </row>
    <row r="74" spans="1:4" ht="12.75">
      <c r="A74" s="21"/>
      <c r="B74" s="22"/>
      <c r="C74" s="20"/>
      <c r="D74" s="22"/>
    </row>
    <row r="75" spans="1:3" ht="12.75">
      <c r="A75" s="21" t="s">
        <v>186</v>
      </c>
      <c r="B75" s="22" t="s">
        <v>30</v>
      </c>
      <c r="C75" s="22"/>
    </row>
    <row r="76" spans="1:3" ht="12.75">
      <c r="A76" s="21"/>
      <c r="B76" s="22"/>
      <c r="C76" s="22"/>
    </row>
    <row r="77" spans="1:3" ht="12.75">
      <c r="A77" s="21"/>
      <c r="B77" s="22"/>
      <c r="C77" s="22"/>
    </row>
    <row r="78" ht="12.75">
      <c r="A78" s="21"/>
    </row>
    <row r="79" ht="12.75">
      <c r="A79" s="21"/>
    </row>
    <row r="80" ht="12.75">
      <c r="A80" s="272" t="s">
        <v>207</v>
      </c>
    </row>
    <row r="81" ht="12.75">
      <c r="A81" s="21"/>
    </row>
    <row r="82" spans="1:3" ht="12.75">
      <c r="A82" s="21" t="s">
        <v>187</v>
      </c>
      <c r="B82" s="22" t="s">
        <v>31</v>
      </c>
      <c r="C82" s="22"/>
    </row>
    <row r="83" spans="2:3" ht="12.75">
      <c r="B83" s="22"/>
      <c r="C83" s="22"/>
    </row>
    <row r="84" spans="2:3" ht="12.75">
      <c r="B84" s="22"/>
      <c r="C84" s="22"/>
    </row>
    <row r="85" spans="2:9" ht="12.75">
      <c r="B85" s="22"/>
      <c r="C85" s="22"/>
      <c r="I85" s="30"/>
    </row>
    <row r="86" spans="2:9" ht="12.75">
      <c r="B86" s="22"/>
      <c r="C86" s="22"/>
      <c r="I86" s="30"/>
    </row>
    <row r="87" spans="2:3" ht="12.75">
      <c r="B87" s="22"/>
      <c r="C87" s="22"/>
    </row>
    <row r="88" spans="2:3" ht="12.75">
      <c r="B88" s="22"/>
      <c r="C88" s="22"/>
    </row>
    <row r="89" spans="2:3" ht="12.75">
      <c r="B89" s="22"/>
      <c r="C89" s="22"/>
    </row>
    <row r="90" spans="1:3" ht="12.75">
      <c r="A90" s="21" t="s">
        <v>188</v>
      </c>
      <c r="B90" s="22" t="s">
        <v>209</v>
      </c>
      <c r="C90" s="22"/>
    </row>
    <row r="91" spans="2:3" ht="12.75">
      <c r="B91" s="22"/>
      <c r="C91" s="22"/>
    </row>
    <row r="92" spans="1:3" ht="12.75">
      <c r="A92" s="21"/>
      <c r="B92" s="22"/>
      <c r="C92" s="22"/>
    </row>
    <row r="93" spans="1:3" ht="12.75">
      <c r="A93" s="21"/>
      <c r="B93" s="22"/>
      <c r="C93" s="22"/>
    </row>
    <row r="94" spans="2:3" ht="12.75">
      <c r="B94" s="22"/>
      <c r="C94" s="22"/>
    </row>
    <row r="95" spans="1:3" ht="12.75">
      <c r="A95" s="34"/>
      <c r="B95" s="22"/>
      <c r="C95" s="22"/>
    </row>
    <row r="96" spans="2:3" ht="12.75">
      <c r="B96" s="22"/>
      <c r="C96" s="22"/>
    </row>
    <row r="97" spans="2:3" ht="12.75">
      <c r="B97" s="22"/>
      <c r="C97" s="22"/>
    </row>
    <row r="98" spans="1:3" ht="12.75">
      <c r="A98" s="24" t="s">
        <v>189</v>
      </c>
      <c r="B98" s="22" t="s">
        <v>32</v>
      </c>
      <c r="C98" s="22"/>
    </row>
    <row r="99" spans="2:3" ht="12.75">
      <c r="B99" s="22"/>
      <c r="C99" s="22"/>
    </row>
    <row r="100" spans="2:3" ht="12.75">
      <c r="B100" s="22"/>
      <c r="C100" s="22"/>
    </row>
    <row r="101" spans="2:3" ht="12.75">
      <c r="B101" s="22"/>
      <c r="C101" s="22"/>
    </row>
    <row r="102" spans="2:3" ht="12.75">
      <c r="B102" s="22"/>
      <c r="C102" s="22"/>
    </row>
    <row r="103" spans="2:3" ht="12.75">
      <c r="B103" s="22"/>
      <c r="C103" s="22"/>
    </row>
    <row r="104" spans="2:3" ht="12.75">
      <c r="B104" s="22"/>
      <c r="C104" s="22"/>
    </row>
    <row r="105" spans="2:3" ht="12.75">
      <c r="B105" s="22"/>
      <c r="C105" s="22"/>
    </row>
    <row r="106" spans="1:8" ht="12.75">
      <c r="A106" s="21" t="s">
        <v>190</v>
      </c>
      <c r="B106" s="35" t="s">
        <v>33</v>
      </c>
      <c r="C106" s="32"/>
      <c r="D106" s="32"/>
      <c r="E106" s="33"/>
      <c r="F106" s="33"/>
      <c r="G106" s="33"/>
      <c r="H106" s="33"/>
    </row>
    <row r="107" spans="1:8" ht="12.75">
      <c r="A107" s="21"/>
      <c r="B107" s="21"/>
      <c r="C107" s="32"/>
      <c r="D107" s="32"/>
      <c r="E107" s="33"/>
      <c r="F107" s="33"/>
      <c r="G107" s="33"/>
      <c r="H107" s="33"/>
    </row>
    <row r="108" spans="1:8" ht="12.75">
      <c r="A108" s="21"/>
      <c r="B108" s="21"/>
      <c r="C108" s="32"/>
      <c r="D108" s="32"/>
      <c r="E108" s="33"/>
      <c r="F108" s="33"/>
      <c r="G108" s="33"/>
      <c r="H108" s="33"/>
    </row>
    <row r="109" spans="1:8" ht="12.75">
      <c r="A109" s="21"/>
      <c r="B109" s="21"/>
      <c r="C109" s="32"/>
      <c r="D109" s="32"/>
      <c r="E109" s="33"/>
      <c r="F109" s="33"/>
      <c r="G109" s="33"/>
      <c r="H109" s="33"/>
    </row>
    <row r="110" spans="1:8" ht="12.75">
      <c r="A110" s="21"/>
      <c r="B110" s="21"/>
      <c r="C110" s="32"/>
      <c r="D110" s="32"/>
      <c r="E110" s="33"/>
      <c r="F110" s="33"/>
      <c r="G110" s="33"/>
      <c r="H110" s="33"/>
    </row>
    <row r="111" spans="1:8" ht="12.75">
      <c r="A111" s="21"/>
      <c r="B111" s="21"/>
      <c r="C111" s="32"/>
      <c r="D111" s="32"/>
      <c r="E111" s="33"/>
      <c r="F111" s="33"/>
      <c r="G111" s="33"/>
      <c r="H111" s="33"/>
    </row>
    <row r="112" spans="1:3" ht="12.75">
      <c r="A112" s="21" t="s">
        <v>191</v>
      </c>
      <c r="B112" s="22" t="s">
        <v>34</v>
      </c>
      <c r="C112" s="22"/>
    </row>
    <row r="113" spans="1:8" ht="12.75">
      <c r="A113" s="21"/>
      <c r="B113" s="22"/>
      <c r="C113" s="22"/>
      <c r="E113" s="277" t="s">
        <v>35</v>
      </c>
      <c r="F113" s="277"/>
      <c r="G113" s="277" t="s">
        <v>36</v>
      </c>
      <c r="H113" s="277"/>
    </row>
    <row r="114" spans="1:8" ht="12.75">
      <c r="A114" s="21"/>
      <c r="B114" s="22"/>
      <c r="C114" s="22"/>
      <c r="E114" s="28" t="s">
        <v>37</v>
      </c>
      <c r="F114" s="28" t="s">
        <v>38</v>
      </c>
      <c r="G114" s="28" t="s">
        <v>37</v>
      </c>
      <c r="H114" s="28" t="s">
        <v>38</v>
      </c>
    </row>
    <row r="115" spans="1:8" ht="12.75">
      <c r="A115" s="21"/>
      <c r="B115" s="22"/>
      <c r="C115" s="22"/>
      <c r="E115" s="28" t="s">
        <v>39</v>
      </c>
      <c r="F115" s="28" t="s">
        <v>39</v>
      </c>
      <c r="G115" s="28" t="s">
        <v>39</v>
      </c>
      <c r="H115" s="28" t="s">
        <v>39</v>
      </c>
    </row>
    <row r="116" spans="1:8" ht="12.75">
      <c r="A116" s="21"/>
      <c r="B116" s="22"/>
      <c r="C116" s="22"/>
      <c r="E116" s="28" t="s">
        <v>40</v>
      </c>
      <c r="F116" s="28" t="s">
        <v>40</v>
      </c>
      <c r="G116" s="28" t="s">
        <v>41</v>
      </c>
      <c r="H116" s="23" t="s">
        <v>42</v>
      </c>
    </row>
    <row r="117" spans="2:8" s="23" customFormat="1" ht="12.75">
      <c r="B117" s="22"/>
      <c r="C117" s="22"/>
      <c r="E117" s="28" t="s">
        <v>43</v>
      </c>
      <c r="F117" s="28" t="s">
        <v>44</v>
      </c>
      <c r="G117" s="28" t="s">
        <v>43</v>
      </c>
      <c r="H117" s="28" t="s">
        <v>44</v>
      </c>
    </row>
    <row r="118" spans="1:10" ht="12.75">
      <c r="A118" s="20"/>
      <c r="B118" s="22"/>
      <c r="C118" s="22"/>
      <c r="E118" s="37"/>
      <c r="F118" s="37"/>
      <c r="G118" s="37"/>
      <c r="H118" s="37"/>
      <c r="J118" s="30"/>
    </row>
    <row r="119" spans="1:8" ht="12.75">
      <c r="A119" s="21"/>
      <c r="B119" s="22"/>
      <c r="C119" s="22"/>
      <c r="E119" s="36" t="s">
        <v>45</v>
      </c>
      <c r="F119" s="36" t="s">
        <v>45</v>
      </c>
      <c r="G119" s="36" t="s">
        <v>45</v>
      </c>
      <c r="H119" s="36" t="s">
        <v>45</v>
      </c>
    </row>
    <row r="120" spans="1:8" ht="12.75">
      <c r="A120" s="21"/>
      <c r="B120" s="22"/>
      <c r="C120" s="23" t="s">
        <v>46</v>
      </c>
      <c r="E120" s="36"/>
      <c r="F120" s="36"/>
      <c r="G120" s="36"/>
      <c r="H120" s="36"/>
    </row>
    <row r="121" spans="1:8" s="30" customFormat="1" ht="12.75">
      <c r="A121" s="38"/>
      <c r="B121" s="23"/>
      <c r="C121" s="39" t="s">
        <v>47</v>
      </c>
      <c r="D121" s="23"/>
      <c r="E121" s="40">
        <v>1074</v>
      </c>
      <c r="F121" s="41">
        <v>1002</v>
      </c>
      <c r="G121" s="40">
        <v>3045</v>
      </c>
      <c r="H121" s="40">
        <v>2735</v>
      </c>
    </row>
    <row r="122" spans="1:8" s="30" customFormat="1" ht="12.75">
      <c r="A122" s="38"/>
      <c r="B122" s="23"/>
      <c r="C122" s="39" t="s">
        <v>48</v>
      </c>
      <c r="D122" s="23"/>
      <c r="E122" s="28"/>
      <c r="F122" s="28"/>
      <c r="G122" s="28"/>
      <c r="H122" s="28"/>
    </row>
    <row r="123" spans="1:4" ht="12.75">
      <c r="A123" s="21"/>
      <c r="B123" s="22"/>
      <c r="D123" s="20"/>
    </row>
    <row r="124" spans="1:6" ht="12.75">
      <c r="A124" s="21"/>
      <c r="B124" s="22"/>
      <c r="C124" s="23" t="s">
        <v>49</v>
      </c>
      <c r="D124" s="20"/>
      <c r="E124" s="42"/>
      <c r="F124" s="42"/>
    </row>
    <row r="125" spans="1:8" ht="12.75">
      <c r="A125" s="21"/>
      <c r="B125" s="22"/>
      <c r="C125" s="39" t="s">
        <v>47</v>
      </c>
      <c r="D125" s="20"/>
      <c r="E125" s="42">
        <v>0</v>
      </c>
      <c r="F125" s="42">
        <v>0</v>
      </c>
      <c r="G125" s="12">
        <v>0</v>
      </c>
      <c r="H125" s="12">
        <v>0</v>
      </c>
    </row>
    <row r="126" spans="1:8" ht="12.75">
      <c r="A126" s="21"/>
      <c r="B126" s="22"/>
      <c r="C126" s="39" t="s">
        <v>48</v>
      </c>
      <c r="D126" s="20"/>
      <c r="E126" s="42">
        <v>0</v>
      </c>
      <c r="F126" s="42">
        <v>0</v>
      </c>
      <c r="G126" s="12">
        <v>0</v>
      </c>
      <c r="H126" s="12">
        <v>0</v>
      </c>
    </row>
    <row r="127" spans="1:8" ht="12.75">
      <c r="A127" s="21"/>
      <c r="B127" s="22"/>
      <c r="D127" s="20"/>
      <c r="E127" s="43"/>
      <c r="F127" s="43"/>
      <c r="G127" s="43"/>
      <c r="H127" s="43"/>
    </row>
    <row r="128" spans="1:6" ht="12.75">
      <c r="A128" s="21"/>
      <c r="B128" s="22"/>
      <c r="C128" s="22"/>
      <c r="D128" s="39"/>
      <c r="E128" s="42"/>
      <c r="F128" s="42"/>
    </row>
    <row r="129" spans="1:8" ht="13.5" thickBot="1">
      <c r="A129" s="21"/>
      <c r="B129" s="22"/>
      <c r="C129" s="22"/>
      <c r="E129" s="44">
        <f>SUM(E121:E127)</f>
        <v>1074</v>
      </c>
      <c r="F129" s="44">
        <f>SUM(F121:F127)</f>
        <v>1002</v>
      </c>
      <c r="G129" s="44">
        <f>SUM(G121:G127)</f>
        <v>3045</v>
      </c>
      <c r="H129" s="44">
        <f>SUM(H121:H127)</f>
        <v>2735</v>
      </c>
    </row>
    <row r="130" spans="1:3" ht="12.75">
      <c r="A130" s="21"/>
      <c r="B130" s="22"/>
      <c r="C130" s="22"/>
    </row>
    <row r="131" spans="1:3" ht="12.75">
      <c r="A131" s="21"/>
      <c r="B131" s="22"/>
      <c r="C131" s="22"/>
    </row>
    <row r="132" spans="1:3" ht="12.75">
      <c r="A132" s="21"/>
      <c r="B132" s="22"/>
      <c r="C132" s="22"/>
    </row>
    <row r="133" spans="1:3" ht="12.75">
      <c r="A133" s="21"/>
      <c r="B133" s="22"/>
      <c r="C133" s="22"/>
    </row>
    <row r="134" spans="1:3" ht="12.75">
      <c r="A134" s="21"/>
      <c r="B134" s="22"/>
      <c r="C134" s="22"/>
    </row>
    <row r="135" spans="1:3" ht="12.75">
      <c r="A135" s="21"/>
      <c r="B135" s="22"/>
      <c r="C135" s="22"/>
    </row>
    <row r="136" spans="1:3" ht="12.75">
      <c r="A136" s="21" t="s">
        <v>192</v>
      </c>
      <c r="B136" s="22" t="s">
        <v>50</v>
      </c>
      <c r="C136" s="22"/>
    </row>
    <row r="137" spans="1:3" ht="12.75">
      <c r="A137" s="20"/>
      <c r="B137" s="22"/>
      <c r="C137" s="22"/>
    </row>
    <row r="138" spans="1:3" ht="12.75">
      <c r="A138" s="20"/>
      <c r="B138" s="22"/>
      <c r="C138" s="22"/>
    </row>
    <row r="139" spans="1:3" ht="12.75">
      <c r="A139" s="20"/>
      <c r="B139" s="22"/>
      <c r="C139" s="22"/>
    </row>
    <row r="140" spans="1:3" ht="12.75">
      <c r="A140" s="20"/>
      <c r="B140" s="22"/>
      <c r="C140" s="22"/>
    </row>
    <row r="142" spans="1:3" ht="12.75">
      <c r="A142" s="21" t="s">
        <v>193</v>
      </c>
      <c r="B142" s="22" t="s">
        <v>51</v>
      </c>
      <c r="C142" s="22"/>
    </row>
    <row r="143" spans="1:3" ht="12.75">
      <c r="A143" s="21"/>
      <c r="B143" s="22"/>
      <c r="C143" s="22"/>
    </row>
    <row r="144" spans="2:3" ht="12.75">
      <c r="B144" s="45" t="s">
        <v>52</v>
      </c>
      <c r="C144" s="22"/>
    </row>
    <row r="145" spans="1:3" ht="12.75">
      <c r="A145" s="38"/>
      <c r="B145" s="22"/>
      <c r="C145" s="22"/>
    </row>
    <row r="146" spans="1:3" ht="12.75">
      <c r="A146" s="38"/>
      <c r="B146" s="22"/>
      <c r="C146" s="22"/>
    </row>
    <row r="147" spans="1:3" ht="12.75">
      <c r="A147" s="20"/>
      <c r="B147" s="45" t="s">
        <v>53</v>
      </c>
      <c r="C147" s="22"/>
    </row>
    <row r="148" spans="1:3" ht="12.75">
      <c r="A148" s="21"/>
      <c r="B148" s="22"/>
      <c r="C148" s="22"/>
    </row>
    <row r="149" spans="1:3" ht="12.75">
      <c r="A149" s="21"/>
      <c r="B149" s="22"/>
      <c r="C149" s="22"/>
    </row>
    <row r="150" spans="1:8" s="47" customFormat="1" ht="12.75">
      <c r="A150" s="21" t="s">
        <v>194</v>
      </c>
      <c r="B150" s="27" t="s">
        <v>54</v>
      </c>
      <c r="C150" s="27"/>
      <c r="D150" s="46"/>
      <c r="E150" s="46"/>
      <c r="F150" s="46"/>
      <c r="G150" s="46"/>
      <c r="H150" s="46"/>
    </row>
    <row r="151" spans="1:8" s="47" customFormat="1" ht="12.75">
      <c r="A151" s="31"/>
      <c r="B151" s="27"/>
      <c r="C151" s="27"/>
      <c r="D151" s="46"/>
      <c r="E151" s="46"/>
      <c r="F151" s="46"/>
      <c r="G151" s="46"/>
      <c r="H151" s="46"/>
    </row>
    <row r="152" spans="1:8" s="47" customFormat="1" ht="12.75">
      <c r="A152" s="31"/>
      <c r="B152" s="46" t="s">
        <v>55</v>
      </c>
      <c r="C152" s="27"/>
      <c r="D152" s="46"/>
      <c r="E152" s="46"/>
      <c r="F152" s="46"/>
      <c r="G152" s="46"/>
      <c r="H152" s="46"/>
    </row>
    <row r="153" spans="1:8" s="47" customFormat="1" ht="12.75">
      <c r="A153" s="48"/>
      <c r="B153" s="46"/>
      <c r="C153" s="46"/>
      <c r="D153" s="46"/>
      <c r="E153" s="46"/>
      <c r="F153" s="46"/>
      <c r="G153" s="46"/>
      <c r="H153" s="46"/>
    </row>
    <row r="154" spans="1:8" s="47" customFormat="1" ht="12.75">
      <c r="A154" s="48"/>
      <c r="B154" s="46" t="s">
        <v>56</v>
      </c>
      <c r="C154" s="46"/>
      <c r="D154" s="46"/>
      <c r="E154" s="46"/>
      <c r="F154" s="46"/>
      <c r="G154" s="46"/>
      <c r="H154" s="46"/>
    </row>
    <row r="155" spans="1:8" s="47" customFormat="1" ht="12.75">
      <c r="A155" s="48"/>
      <c r="B155" s="46"/>
      <c r="C155" s="46"/>
      <c r="D155" s="46"/>
      <c r="E155" s="46"/>
      <c r="F155" s="46"/>
      <c r="G155" s="46"/>
      <c r="H155" s="46"/>
    </row>
    <row r="156" spans="1:8" s="47" customFormat="1" ht="12.75">
      <c r="A156" s="48"/>
      <c r="B156" s="46"/>
      <c r="C156" s="46"/>
      <c r="D156" s="46"/>
      <c r="E156" s="46"/>
      <c r="F156" s="46"/>
      <c r="G156" s="46"/>
      <c r="H156" s="46"/>
    </row>
    <row r="157" spans="1:8" s="47" customFormat="1" ht="12.75">
      <c r="A157" s="48"/>
      <c r="B157" s="46"/>
      <c r="C157" s="46"/>
      <c r="D157" s="46"/>
      <c r="E157" s="46"/>
      <c r="F157" s="46"/>
      <c r="G157" s="46"/>
      <c r="H157" s="46"/>
    </row>
    <row r="158" spans="1:8" s="47" customFormat="1" ht="12.75">
      <c r="A158" s="48"/>
      <c r="B158" s="46"/>
      <c r="C158" s="46"/>
      <c r="D158" s="46"/>
      <c r="E158" s="46"/>
      <c r="F158" s="46"/>
      <c r="G158" s="46"/>
      <c r="H158" s="46"/>
    </row>
    <row r="159" spans="1:8" s="47" customFormat="1" ht="12.75">
      <c r="A159" s="48"/>
      <c r="B159" s="46" t="s">
        <v>57</v>
      </c>
      <c r="C159" s="46"/>
      <c r="D159" s="46"/>
      <c r="E159" s="46"/>
      <c r="F159" s="46"/>
      <c r="G159" s="46"/>
      <c r="H159" s="46"/>
    </row>
    <row r="160" spans="1:8" s="47" customFormat="1" ht="12.75">
      <c r="A160" s="48"/>
      <c r="B160" s="46"/>
      <c r="C160" s="46"/>
      <c r="D160" s="46"/>
      <c r="E160" s="46"/>
      <c r="F160" s="46"/>
      <c r="G160" s="46"/>
      <c r="H160" s="46"/>
    </row>
    <row r="161" spans="1:8" s="47" customFormat="1" ht="12.75">
      <c r="A161" s="48"/>
      <c r="B161" s="46"/>
      <c r="C161" s="46"/>
      <c r="D161" s="46"/>
      <c r="E161" s="46"/>
      <c r="F161" s="46"/>
      <c r="G161" s="46"/>
      <c r="H161" s="46"/>
    </row>
    <row r="162" spans="1:8" s="47" customFormat="1" ht="12.75">
      <c r="A162" s="48"/>
      <c r="B162" s="46"/>
      <c r="C162" s="46"/>
      <c r="D162" s="46"/>
      <c r="E162" s="46"/>
      <c r="F162" s="46"/>
      <c r="G162" s="46"/>
      <c r="H162" s="46"/>
    </row>
    <row r="163" spans="1:8" s="47" customFormat="1" ht="12.75">
      <c r="A163" s="48"/>
      <c r="B163" s="46" t="s">
        <v>58</v>
      </c>
      <c r="C163" s="46"/>
      <c r="D163" s="46"/>
      <c r="E163" s="46"/>
      <c r="F163" s="46"/>
      <c r="G163" s="46"/>
      <c r="H163" s="46"/>
    </row>
    <row r="164" spans="1:8" s="47" customFormat="1" ht="12.75">
      <c r="A164" s="48"/>
      <c r="B164" s="46"/>
      <c r="C164" s="46"/>
      <c r="D164" s="46"/>
      <c r="E164" s="46"/>
      <c r="F164" s="46"/>
      <c r="G164" s="46"/>
      <c r="H164" s="46"/>
    </row>
    <row r="165" spans="1:8" s="47" customFormat="1" ht="12.75">
      <c r="A165" s="48"/>
      <c r="B165" s="46"/>
      <c r="C165" s="46"/>
      <c r="D165" s="46"/>
      <c r="E165" s="46"/>
      <c r="F165" s="46"/>
      <c r="G165" s="46"/>
      <c r="H165" s="46"/>
    </row>
    <row r="166" spans="1:8" s="47" customFormat="1" ht="12.75">
      <c r="A166" s="31"/>
      <c r="B166" s="27"/>
      <c r="C166" s="27"/>
      <c r="D166" s="46"/>
      <c r="E166" s="46"/>
      <c r="F166" s="46"/>
      <c r="G166" s="46"/>
      <c r="H166" s="46"/>
    </row>
    <row r="167" spans="1:8" s="47" customFormat="1" ht="12.75">
      <c r="A167" s="31"/>
      <c r="B167" s="27"/>
      <c r="C167" s="27"/>
      <c r="D167" s="46"/>
      <c r="E167" s="46"/>
      <c r="F167" s="46"/>
      <c r="G167" s="46"/>
      <c r="H167" s="46"/>
    </row>
    <row r="168" spans="1:8" s="47" customFormat="1" ht="12.75">
      <c r="A168" s="31"/>
      <c r="B168" s="27"/>
      <c r="C168" s="27"/>
      <c r="D168" s="46"/>
      <c r="E168" s="46"/>
      <c r="F168" s="46"/>
      <c r="G168" s="46"/>
      <c r="H168" s="46"/>
    </row>
    <row r="169" spans="1:8" s="47" customFormat="1" ht="12.75">
      <c r="A169" s="31"/>
      <c r="B169" s="27"/>
      <c r="C169" s="27"/>
      <c r="D169" s="46"/>
      <c r="E169" s="46"/>
      <c r="F169" s="46"/>
      <c r="G169" s="46"/>
      <c r="H169" s="46"/>
    </row>
    <row r="170" spans="1:8" s="47" customFormat="1" ht="12.75">
      <c r="A170" s="31"/>
      <c r="B170" s="27"/>
      <c r="C170" s="27"/>
      <c r="D170" s="46"/>
      <c r="E170" s="46"/>
      <c r="F170" s="46"/>
      <c r="G170" s="46"/>
      <c r="H170" s="46"/>
    </row>
    <row r="171" spans="1:8" s="47" customFormat="1" ht="12.75">
      <c r="A171" s="31"/>
      <c r="B171" s="27"/>
      <c r="C171" s="27"/>
      <c r="D171" s="46"/>
      <c r="E171" s="46"/>
      <c r="F171" s="46"/>
      <c r="G171" s="46"/>
      <c r="H171" s="46"/>
    </row>
    <row r="172" spans="1:8" s="47" customFormat="1" ht="12.75">
      <c r="A172" s="31"/>
      <c r="B172" s="27"/>
      <c r="C172" s="27"/>
      <c r="D172" s="46"/>
      <c r="E172" s="46"/>
      <c r="F172" s="46"/>
      <c r="G172" s="46"/>
      <c r="H172" s="46"/>
    </row>
    <row r="173" spans="1:8" s="47" customFormat="1" ht="12.75">
      <c r="A173" s="31"/>
      <c r="B173" s="27"/>
      <c r="C173" s="27"/>
      <c r="D173" s="46"/>
      <c r="E173" s="46"/>
      <c r="F173" s="46"/>
      <c r="G173" s="46"/>
      <c r="H173" s="46"/>
    </row>
    <row r="174" spans="1:8" s="47" customFormat="1" ht="12.75">
      <c r="A174" s="31"/>
      <c r="B174" s="27"/>
      <c r="C174" s="27"/>
      <c r="D174" s="46"/>
      <c r="E174" s="46"/>
      <c r="F174" s="46"/>
      <c r="G174" s="46"/>
      <c r="H174" s="46"/>
    </row>
    <row r="175" spans="1:8" s="47" customFormat="1" ht="12.75">
      <c r="A175" s="31"/>
      <c r="B175" s="27"/>
      <c r="C175" s="27"/>
      <c r="D175" s="46"/>
      <c r="E175" s="46"/>
      <c r="F175" s="46"/>
      <c r="G175" s="46"/>
      <c r="H175" s="46"/>
    </row>
    <row r="176" spans="1:8" s="47" customFormat="1" ht="12.75">
      <c r="A176" s="31"/>
      <c r="B176" s="27"/>
      <c r="C176" s="27"/>
      <c r="D176" s="46"/>
      <c r="E176" s="46"/>
      <c r="F176" s="46"/>
      <c r="G176" s="46"/>
      <c r="H176" s="46"/>
    </row>
    <row r="177" spans="1:8" s="47" customFormat="1" ht="12.75">
      <c r="A177" s="31"/>
      <c r="B177" s="27"/>
      <c r="C177" s="27"/>
      <c r="D177" s="46"/>
      <c r="E177" s="46"/>
      <c r="F177" s="46"/>
      <c r="G177" s="46"/>
      <c r="H177" s="46"/>
    </row>
    <row r="178" spans="1:8" s="47" customFormat="1" ht="12.75">
      <c r="A178" s="31"/>
      <c r="B178" s="27"/>
      <c r="C178" s="27"/>
      <c r="D178" s="46"/>
      <c r="E178" s="46"/>
      <c r="F178" s="46"/>
      <c r="G178" s="46"/>
      <c r="H178" s="46"/>
    </row>
    <row r="179" spans="1:8" s="47" customFormat="1" ht="12.75">
      <c r="A179" s="31"/>
      <c r="B179" s="27"/>
      <c r="C179" s="27"/>
      <c r="D179" s="46"/>
      <c r="E179" s="46"/>
      <c r="F179" s="46"/>
      <c r="G179" s="46"/>
      <c r="H179" s="46"/>
    </row>
    <row r="180" spans="1:8" s="47" customFormat="1" ht="12.75">
      <c r="A180" s="31"/>
      <c r="B180" s="27"/>
      <c r="C180" s="27"/>
      <c r="D180" s="46"/>
      <c r="E180" s="46"/>
      <c r="F180" s="46"/>
      <c r="G180" s="46"/>
      <c r="H180" s="46"/>
    </row>
    <row r="181" spans="1:8" s="47" customFormat="1" ht="12.75">
      <c r="A181" s="31"/>
      <c r="B181" s="27"/>
      <c r="C181" s="27"/>
      <c r="D181" s="46"/>
      <c r="E181" s="46"/>
      <c r="F181" s="46"/>
      <c r="G181" s="46"/>
      <c r="H181" s="46"/>
    </row>
    <row r="182" spans="1:8" s="47" customFormat="1" ht="12.75">
      <c r="A182" s="31"/>
      <c r="B182" s="27"/>
      <c r="C182" s="27"/>
      <c r="D182" s="46"/>
      <c r="E182" s="46"/>
      <c r="F182" s="46"/>
      <c r="G182" s="46"/>
      <c r="H182" s="46"/>
    </row>
    <row r="183" spans="1:8" s="47" customFormat="1" ht="12.75">
      <c r="A183" s="31"/>
      <c r="B183" s="27"/>
      <c r="C183" s="27"/>
      <c r="D183" s="46"/>
      <c r="E183" s="46"/>
      <c r="F183" s="46"/>
      <c r="G183" s="46"/>
      <c r="H183" s="46"/>
    </row>
    <row r="184" spans="1:8" s="47" customFormat="1" ht="12.75">
      <c r="A184" s="31"/>
      <c r="B184" s="27"/>
      <c r="C184" s="27"/>
      <c r="D184" s="46"/>
      <c r="E184" s="46"/>
      <c r="F184" s="46"/>
      <c r="G184" s="46"/>
      <c r="H184" s="46"/>
    </row>
    <row r="185" spans="1:8" s="47" customFormat="1" ht="12.75">
      <c r="A185" s="31"/>
      <c r="B185" s="27"/>
      <c r="C185" s="27"/>
      <c r="D185" s="46"/>
      <c r="E185" s="46"/>
      <c r="F185" s="46"/>
      <c r="G185" s="46"/>
      <c r="H185" s="46"/>
    </row>
    <row r="186" spans="1:8" s="47" customFormat="1" ht="12.75">
      <c r="A186" s="31"/>
      <c r="B186" s="27"/>
      <c r="C186" s="27"/>
      <c r="D186" s="46"/>
      <c r="E186" s="46"/>
      <c r="F186" s="46"/>
      <c r="G186" s="46"/>
      <c r="H186" s="46"/>
    </row>
    <row r="187" spans="1:8" s="47" customFormat="1" ht="12.75">
      <c r="A187" s="31"/>
      <c r="B187" s="27"/>
      <c r="C187" s="27"/>
      <c r="D187" s="46"/>
      <c r="E187" s="46"/>
      <c r="F187" s="46"/>
      <c r="G187" s="46"/>
      <c r="H187" s="46"/>
    </row>
    <row r="188" spans="2:3" ht="12.75">
      <c r="B188" s="22"/>
      <c r="C188" s="22"/>
    </row>
    <row r="189" spans="1:3" ht="12.75">
      <c r="A189" s="21" t="s">
        <v>195</v>
      </c>
      <c r="B189" s="22" t="s">
        <v>59</v>
      </c>
      <c r="C189" s="22"/>
    </row>
    <row r="190" spans="1:3" ht="12.75">
      <c r="A190" s="21"/>
      <c r="B190" s="22"/>
      <c r="C190" s="22"/>
    </row>
    <row r="191" spans="1:3" ht="12.75">
      <c r="A191" s="21"/>
      <c r="C191" s="22"/>
    </row>
    <row r="192" spans="1:3" ht="12.75">
      <c r="A192" s="21"/>
      <c r="B192" s="22"/>
      <c r="C192" s="22"/>
    </row>
    <row r="193" spans="1:3" ht="12.75">
      <c r="A193" s="21"/>
      <c r="B193" s="22"/>
      <c r="C193" s="22"/>
    </row>
    <row r="194" spans="1:7" ht="12.75">
      <c r="A194" s="26"/>
      <c r="B194" s="26"/>
      <c r="C194" s="49"/>
      <c r="D194" s="50"/>
      <c r="E194" s="50"/>
      <c r="F194" s="20"/>
      <c r="G194" s="51" t="s">
        <v>60</v>
      </c>
    </row>
    <row r="195" spans="1:7" ht="12.75">
      <c r="A195" s="26"/>
      <c r="B195" s="26"/>
      <c r="C195" s="49"/>
      <c r="D195" s="50"/>
      <c r="E195" s="50"/>
      <c r="F195" s="20"/>
      <c r="G195" s="52" t="s">
        <v>45</v>
      </c>
    </row>
    <row r="196" spans="1:7" ht="13.5">
      <c r="A196" s="26"/>
      <c r="B196" s="26"/>
      <c r="C196" s="53" t="s">
        <v>61</v>
      </c>
      <c r="D196" s="50"/>
      <c r="E196" s="50"/>
      <c r="F196" s="20"/>
      <c r="G196" s="51"/>
    </row>
    <row r="197" spans="1:7" ht="12.75">
      <c r="A197" s="26"/>
      <c r="B197" s="26"/>
      <c r="D197" s="50" t="s">
        <v>62</v>
      </c>
      <c r="E197" s="54"/>
      <c r="F197" s="20"/>
      <c r="G197" s="54">
        <v>5053</v>
      </c>
    </row>
    <row r="198" spans="1:7" ht="12.75">
      <c r="A198" s="26"/>
      <c r="B198" s="26"/>
      <c r="D198" s="55" t="s">
        <v>63</v>
      </c>
      <c r="E198" s="54"/>
      <c r="F198" s="20"/>
      <c r="G198" s="54">
        <v>261</v>
      </c>
    </row>
    <row r="199" spans="1:7" ht="12.75">
      <c r="A199" s="26"/>
      <c r="B199" s="26"/>
      <c r="D199" s="50" t="s">
        <v>64</v>
      </c>
      <c r="E199" s="54"/>
      <c r="F199" s="20"/>
      <c r="G199" s="43">
        <v>513</v>
      </c>
    </row>
    <row r="200" spans="1:7" ht="12.75">
      <c r="A200" s="26"/>
      <c r="B200" s="26"/>
      <c r="C200" s="49"/>
      <c r="D200" s="50"/>
      <c r="E200" s="54"/>
      <c r="F200" s="20"/>
      <c r="G200" s="54">
        <f>SUM(G197:G199)</f>
        <v>5827</v>
      </c>
    </row>
    <row r="201" spans="1:7" ht="12.75">
      <c r="A201" s="26"/>
      <c r="B201" s="26"/>
      <c r="C201" s="50"/>
      <c r="D201" s="50"/>
      <c r="E201" s="50"/>
      <c r="F201" s="20"/>
      <c r="G201" s="50"/>
    </row>
    <row r="202" spans="2:7" ht="13.5">
      <c r="B202" s="26"/>
      <c r="C202" s="53" t="s">
        <v>65</v>
      </c>
      <c r="D202" s="50"/>
      <c r="E202" s="51"/>
      <c r="F202" s="20"/>
      <c r="G202" s="51"/>
    </row>
    <row r="203" spans="2:7" ht="12.75">
      <c r="B203" s="26"/>
      <c r="D203" s="55" t="s">
        <v>63</v>
      </c>
      <c r="E203" s="51"/>
      <c r="F203" s="20"/>
      <c r="G203" s="54">
        <v>622</v>
      </c>
    </row>
    <row r="204" spans="1:7" ht="12.75">
      <c r="A204" s="26"/>
      <c r="B204" s="26"/>
      <c r="D204" s="50" t="s">
        <v>66</v>
      </c>
      <c r="E204" s="54"/>
      <c r="F204" s="20"/>
      <c r="G204" s="43">
        <v>7381</v>
      </c>
    </row>
    <row r="205" spans="1:7" ht="12.75">
      <c r="A205" s="26"/>
      <c r="B205" s="26"/>
      <c r="C205" s="49"/>
      <c r="D205" s="50"/>
      <c r="E205" s="54"/>
      <c r="F205" s="20"/>
      <c r="G205" s="54"/>
    </row>
    <row r="206" spans="1:7" ht="12.75">
      <c r="A206" s="26"/>
      <c r="B206" s="26"/>
      <c r="C206" s="26"/>
      <c r="E206" s="23" t="s">
        <v>67</v>
      </c>
      <c r="F206" s="20"/>
      <c r="G206" s="56">
        <f>SUM(G200:G204)</f>
        <v>13830</v>
      </c>
    </row>
    <row r="207" spans="1:6" ht="12.75">
      <c r="A207" s="26"/>
      <c r="B207" s="26"/>
      <c r="C207" s="26"/>
      <c r="F207" s="57"/>
    </row>
    <row r="208" spans="1:6" ht="12.75">
      <c r="A208" s="26"/>
      <c r="B208" s="26"/>
      <c r="C208" s="26"/>
      <c r="E208" s="22"/>
      <c r="F208" s="58"/>
    </row>
    <row r="209" spans="1:3" ht="12.75">
      <c r="A209" s="24" t="s">
        <v>196</v>
      </c>
      <c r="B209" s="22" t="s">
        <v>68</v>
      </c>
      <c r="C209" s="22"/>
    </row>
    <row r="210" spans="1:3" ht="12.75">
      <c r="A210" s="21"/>
      <c r="B210" s="22"/>
      <c r="C210" s="22"/>
    </row>
    <row r="211" spans="1:3" ht="12.75">
      <c r="A211" s="21"/>
      <c r="B211" s="22"/>
      <c r="C211" s="22"/>
    </row>
    <row r="212" ht="12.75">
      <c r="A212" s="21"/>
    </row>
    <row r="213" ht="12.75">
      <c r="A213" s="21"/>
    </row>
    <row r="214" spans="1:3" ht="12.75">
      <c r="A214" s="20"/>
      <c r="B214" s="20"/>
      <c r="C214" s="22"/>
    </row>
    <row r="215" spans="1:3" ht="12.75">
      <c r="A215" s="24" t="s">
        <v>197</v>
      </c>
      <c r="B215" s="22" t="s">
        <v>69</v>
      </c>
      <c r="C215" s="22"/>
    </row>
    <row r="216" spans="2:3" ht="12.75">
      <c r="B216" s="22"/>
      <c r="C216" s="22"/>
    </row>
    <row r="217" spans="2:3" ht="12.75">
      <c r="B217" s="22"/>
      <c r="C217" s="22"/>
    </row>
    <row r="218" spans="2:3" ht="12.75">
      <c r="B218" s="22"/>
      <c r="C218" s="22"/>
    </row>
    <row r="219" ht="12.75">
      <c r="A219" s="26"/>
    </row>
    <row r="220" spans="1:6" ht="12.75">
      <c r="A220" s="20"/>
      <c r="B220" s="20"/>
      <c r="C220" s="20"/>
      <c r="D220" s="20"/>
      <c r="E220" s="59"/>
      <c r="F220" s="59"/>
    </row>
    <row r="221" spans="1:8" ht="12.75">
      <c r="A221" s="24" t="s">
        <v>198</v>
      </c>
      <c r="B221" s="22" t="s">
        <v>24</v>
      </c>
      <c r="C221" s="22"/>
      <c r="E221" s="20"/>
      <c r="F221" s="20"/>
      <c r="G221" s="20"/>
      <c r="H221" s="20"/>
    </row>
    <row r="222" spans="1:8" ht="12.75">
      <c r="A222" s="20"/>
      <c r="B222" s="20"/>
      <c r="C222" s="20"/>
      <c r="D222" s="20"/>
      <c r="E222" s="20"/>
      <c r="F222" s="20"/>
      <c r="G222" s="20"/>
      <c r="H222" s="20"/>
    </row>
    <row r="223" s="30" customFormat="1" ht="12.75"/>
    <row r="224" s="30" customFormat="1" ht="12.75"/>
    <row r="225" spans="1:8" ht="12.75">
      <c r="A225" s="20"/>
      <c r="B225" s="20"/>
      <c r="C225" s="20"/>
      <c r="D225" s="20"/>
      <c r="E225" s="20"/>
      <c r="F225" s="20"/>
      <c r="G225" s="20"/>
      <c r="H225" s="20"/>
    </row>
    <row r="226" spans="1:8" s="30" customFormat="1" ht="12.75">
      <c r="A226" s="21" t="s">
        <v>199</v>
      </c>
      <c r="B226" s="22" t="s">
        <v>208</v>
      </c>
      <c r="C226" s="23"/>
      <c r="D226" s="23"/>
      <c r="E226" s="23"/>
      <c r="F226" s="23"/>
      <c r="G226" s="23"/>
      <c r="H226" s="23"/>
    </row>
    <row r="227" spans="1:8" s="30" customFormat="1" ht="12.75">
      <c r="A227" s="21"/>
      <c r="B227" s="22"/>
      <c r="C227" s="23"/>
      <c r="D227" s="23"/>
      <c r="E227" s="23"/>
      <c r="F227" s="23"/>
      <c r="G227" s="23"/>
      <c r="H227" s="23"/>
    </row>
    <row r="228" spans="1:8" s="30" customFormat="1" ht="12.75">
      <c r="A228" s="26"/>
      <c r="B228" s="23"/>
      <c r="C228" s="23"/>
      <c r="D228" s="23"/>
      <c r="E228" s="23"/>
      <c r="F228" s="23"/>
      <c r="G228" s="23"/>
      <c r="H228" s="23"/>
    </row>
    <row r="229" spans="1:8" s="30" customFormat="1" ht="12.75">
      <c r="A229" s="26"/>
      <c r="B229" s="23"/>
      <c r="C229" s="23"/>
      <c r="D229" s="23"/>
      <c r="E229" s="23"/>
      <c r="F229" s="23"/>
      <c r="G229" s="23"/>
      <c r="H229" s="23"/>
    </row>
    <row r="230" spans="1:8" s="30" customFormat="1" ht="12.75">
      <c r="A230" s="26"/>
      <c r="B230" s="23"/>
      <c r="C230" s="23"/>
      <c r="D230" s="23"/>
      <c r="E230" s="23"/>
      <c r="F230" s="23"/>
      <c r="G230" s="23"/>
      <c r="H230" s="23"/>
    </row>
    <row r="231" spans="1:4" s="30" customFormat="1" ht="12.75">
      <c r="A231" s="26"/>
      <c r="B231" s="23"/>
      <c r="C231" s="23"/>
      <c r="D231" s="23"/>
    </row>
    <row r="232" spans="1:8" s="30" customFormat="1" ht="12.75">
      <c r="A232" s="26"/>
      <c r="B232" s="23"/>
      <c r="C232" s="23"/>
      <c r="D232" s="23"/>
      <c r="E232" s="277" t="s">
        <v>35</v>
      </c>
      <c r="F232" s="277"/>
      <c r="G232" s="277" t="s">
        <v>36</v>
      </c>
      <c r="H232" s="277"/>
    </row>
    <row r="233" spans="1:8" s="30" customFormat="1" ht="12.75">
      <c r="A233" s="26"/>
      <c r="B233" s="23"/>
      <c r="C233" s="23"/>
      <c r="D233" s="23"/>
      <c r="E233" s="28" t="s">
        <v>37</v>
      </c>
      <c r="F233" s="28" t="s">
        <v>38</v>
      </c>
      <c r="G233" s="28" t="s">
        <v>37</v>
      </c>
      <c r="H233" s="28" t="s">
        <v>38</v>
      </c>
    </row>
    <row r="234" spans="1:8" s="30" customFormat="1" ht="12.75">
      <c r="A234" s="26"/>
      <c r="B234" s="23"/>
      <c r="C234" s="23"/>
      <c r="D234" s="23"/>
      <c r="E234" s="28" t="s">
        <v>39</v>
      </c>
      <c r="F234" s="28" t="s">
        <v>39</v>
      </c>
      <c r="G234" s="28" t="s">
        <v>39</v>
      </c>
      <c r="H234" s="28" t="s">
        <v>39</v>
      </c>
    </row>
    <row r="235" spans="1:8" s="30" customFormat="1" ht="12.75">
      <c r="A235" s="26"/>
      <c r="B235" s="23"/>
      <c r="C235" s="23"/>
      <c r="D235" s="23"/>
      <c r="E235" s="28" t="s">
        <v>40</v>
      </c>
      <c r="F235" s="28" t="s">
        <v>40</v>
      </c>
      <c r="G235" s="28" t="s">
        <v>41</v>
      </c>
      <c r="H235" s="23" t="s">
        <v>42</v>
      </c>
    </row>
    <row r="236" spans="1:8" s="30" customFormat="1" ht="12.75">
      <c r="A236" s="26"/>
      <c r="B236" s="23"/>
      <c r="C236" s="23"/>
      <c r="D236" s="23"/>
      <c r="E236" s="28" t="s">
        <v>43</v>
      </c>
      <c r="F236" s="28" t="s">
        <v>44</v>
      </c>
      <c r="G236" s="28" t="s">
        <v>43</v>
      </c>
      <c r="H236" s="28" t="s">
        <v>44</v>
      </c>
    </row>
    <row r="237" spans="1:8" s="30" customFormat="1" ht="12.75">
      <c r="A237" s="26"/>
      <c r="B237" s="23"/>
      <c r="C237" s="23"/>
      <c r="D237" s="23"/>
      <c r="E237" s="36" t="s">
        <v>45</v>
      </c>
      <c r="F237" s="36" t="s">
        <v>45</v>
      </c>
      <c r="G237" s="36" t="s">
        <v>45</v>
      </c>
      <c r="H237" s="36" t="s">
        <v>45</v>
      </c>
    </row>
    <row r="238" spans="1:4" s="30" customFormat="1" ht="12.75">
      <c r="A238" s="26"/>
      <c r="B238" s="23"/>
      <c r="C238" s="23"/>
      <c r="D238" s="23"/>
    </row>
    <row r="239" spans="1:8" s="30" customFormat="1" ht="12.75">
      <c r="A239" s="26"/>
      <c r="B239" s="23"/>
      <c r="C239" s="23"/>
      <c r="D239" s="23"/>
      <c r="E239" s="40">
        <v>3494</v>
      </c>
      <c r="F239" s="40">
        <v>2630</v>
      </c>
      <c r="G239" s="40">
        <v>9086</v>
      </c>
      <c r="H239" s="40">
        <v>7763</v>
      </c>
    </row>
    <row r="240" spans="1:6" s="30" customFormat="1" ht="12.75">
      <c r="A240" s="26"/>
      <c r="B240" s="23"/>
      <c r="C240" s="23"/>
      <c r="D240" s="23"/>
      <c r="E240" s="40"/>
      <c r="F240" s="40"/>
    </row>
    <row r="241" spans="1:6" s="30" customFormat="1" ht="12.75">
      <c r="A241" s="26"/>
      <c r="B241" s="23"/>
      <c r="C241" s="23"/>
      <c r="D241" s="23"/>
      <c r="E241" s="40"/>
      <c r="F241" s="40"/>
    </row>
    <row r="242" spans="1:8" s="30" customFormat="1" ht="12.75">
      <c r="A242" s="26"/>
      <c r="B242" s="23"/>
      <c r="C242" s="23"/>
      <c r="D242" s="23"/>
      <c r="E242" s="40">
        <v>63000</v>
      </c>
      <c r="F242" s="40">
        <v>63000</v>
      </c>
      <c r="G242" s="40">
        <v>63000</v>
      </c>
      <c r="H242" s="40">
        <v>63000</v>
      </c>
    </row>
    <row r="243" spans="1:4" s="30" customFormat="1" ht="12.75">
      <c r="A243" s="26"/>
      <c r="B243" s="23"/>
      <c r="C243" s="23"/>
      <c r="D243" s="23"/>
    </row>
    <row r="244" spans="1:6" s="30" customFormat="1" ht="12.75">
      <c r="A244" s="26"/>
      <c r="B244" s="23"/>
      <c r="C244" s="23"/>
      <c r="D244" s="23"/>
      <c r="E244" s="60"/>
      <c r="F244" s="60"/>
    </row>
    <row r="245" spans="1:8" s="30" customFormat="1" ht="12.75">
      <c r="A245" s="26"/>
      <c r="B245" s="23" t="s">
        <v>70</v>
      </c>
      <c r="C245" s="23"/>
      <c r="E245" s="61">
        <f>E239/E242*100</f>
        <v>5.546031746031746</v>
      </c>
      <c r="F245" s="61">
        <f>F239/F242*100</f>
        <v>4.174603174603175</v>
      </c>
      <c r="G245" s="61">
        <f>G239/G242*100</f>
        <v>14.422222222222222</v>
      </c>
      <c r="H245" s="61">
        <f>H239/H242*100</f>
        <v>12.322222222222221</v>
      </c>
    </row>
    <row r="246" spans="1:8" s="30" customFormat="1" ht="12.75">
      <c r="A246" s="26"/>
      <c r="B246" s="23"/>
      <c r="C246" s="23"/>
      <c r="D246" s="23"/>
      <c r="E246" s="23"/>
      <c r="F246" s="23"/>
      <c r="G246" s="61"/>
      <c r="H246" s="61"/>
    </row>
    <row r="247" spans="1:8" s="30" customFormat="1" ht="12.75">
      <c r="A247" s="26"/>
      <c r="B247" s="23"/>
      <c r="C247" s="23"/>
      <c r="D247" s="23"/>
      <c r="E247" s="23"/>
      <c r="F247" s="23"/>
      <c r="G247" s="61"/>
      <c r="H247" s="61"/>
    </row>
    <row r="248" spans="1:8" s="30" customFormat="1" ht="12.75">
      <c r="A248" s="26"/>
      <c r="B248" s="23"/>
      <c r="C248" s="23"/>
      <c r="D248" s="23"/>
      <c r="E248" s="23"/>
      <c r="F248" s="23"/>
      <c r="G248" s="61"/>
      <c r="H248" s="61"/>
    </row>
    <row r="249" spans="1:8" s="30" customFormat="1" ht="12.75">
      <c r="A249" s="26"/>
      <c r="B249" s="23"/>
      <c r="C249" s="23"/>
      <c r="D249" s="23"/>
      <c r="E249" s="23"/>
      <c r="F249" s="23"/>
      <c r="G249" s="61"/>
      <c r="H249" s="61"/>
    </row>
    <row r="250" spans="1:8" s="30" customFormat="1" ht="12.75">
      <c r="A250" s="26"/>
      <c r="B250" s="23"/>
      <c r="C250" s="23"/>
      <c r="D250" s="23"/>
      <c r="E250" s="23"/>
      <c r="F250" s="23"/>
      <c r="G250" s="61"/>
      <c r="H250" s="61"/>
    </row>
    <row r="251" spans="1:8" s="30" customFormat="1" ht="12.75">
      <c r="A251" s="35" t="s">
        <v>200</v>
      </c>
      <c r="B251" s="23"/>
      <c r="C251" s="23"/>
      <c r="D251" s="23"/>
      <c r="E251" s="23"/>
      <c r="F251" s="23"/>
      <c r="G251" s="61"/>
      <c r="H251" s="61"/>
    </row>
    <row r="252" spans="1:8" s="30" customFormat="1" ht="12.75">
      <c r="A252" s="26"/>
      <c r="B252" s="23"/>
      <c r="C252" s="23"/>
      <c r="D252" s="23"/>
      <c r="E252" s="23"/>
      <c r="F252" s="23"/>
      <c r="G252" s="61"/>
      <c r="H252" s="61"/>
    </row>
    <row r="253" spans="1:8" s="30" customFormat="1" ht="12.75">
      <c r="A253" s="26"/>
      <c r="B253" s="23"/>
      <c r="C253" s="23"/>
      <c r="D253" s="23"/>
      <c r="E253" s="23"/>
      <c r="F253" s="23"/>
      <c r="G253" s="61"/>
      <c r="H253" s="61"/>
    </row>
    <row r="254" spans="1:8" s="30" customFormat="1" ht="12.75">
      <c r="A254" s="26"/>
      <c r="B254" s="23"/>
      <c r="C254" s="23"/>
      <c r="D254" s="23"/>
      <c r="E254" s="23"/>
      <c r="F254" s="23"/>
      <c r="G254" s="61"/>
      <c r="H254" s="61"/>
    </row>
    <row r="255" spans="1:8" s="30" customFormat="1" ht="12.75">
      <c r="A255" s="26"/>
      <c r="B255" s="23"/>
      <c r="C255" s="23"/>
      <c r="D255" s="23"/>
      <c r="E255" s="23"/>
      <c r="F255" s="23"/>
      <c r="G255" s="61"/>
      <c r="H255" s="61"/>
    </row>
    <row r="256" spans="1:8" s="30" customFormat="1" ht="12.75">
      <c r="A256" s="26"/>
      <c r="B256" s="23"/>
      <c r="C256" s="23"/>
      <c r="D256" s="23"/>
      <c r="E256" s="23"/>
      <c r="F256" s="23"/>
      <c r="G256" s="61"/>
      <c r="H256" s="61"/>
    </row>
    <row r="257" spans="1:8" s="30" customFormat="1" ht="12.75">
      <c r="A257" s="22" t="s">
        <v>201</v>
      </c>
      <c r="B257" s="26"/>
      <c r="C257" s="26"/>
      <c r="D257" s="23"/>
      <c r="E257" s="23"/>
      <c r="F257" s="23"/>
      <c r="G257" s="23"/>
      <c r="H257" s="23"/>
    </row>
    <row r="258" spans="1:3" ht="12.75">
      <c r="A258" s="23" t="s">
        <v>71</v>
      </c>
      <c r="B258" s="26"/>
      <c r="C258" s="26"/>
    </row>
    <row r="259" spans="1:3" ht="12.75">
      <c r="A259" s="23" t="s">
        <v>202</v>
      </c>
      <c r="B259" s="26"/>
      <c r="C259" s="26"/>
    </row>
    <row r="260" spans="2:3" ht="12.75">
      <c r="B260" s="26"/>
      <c r="C260" s="26"/>
    </row>
    <row r="261" spans="1:3" ht="12.75">
      <c r="A261" s="23" t="s">
        <v>210</v>
      </c>
      <c r="B261" s="26"/>
      <c r="C261" s="26"/>
    </row>
    <row r="262" spans="1:3" ht="12.75">
      <c r="A262" s="26"/>
      <c r="B262" s="26"/>
      <c r="C262" s="26"/>
    </row>
    <row r="263" spans="1:3" ht="12.75">
      <c r="A263" s="26"/>
      <c r="B263" s="26"/>
      <c r="C263" s="26"/>
    </row>
    <row r="264" spans="1:3" ht="12.75">
      <c r="A264" s="26"/>
      <c r="B264" s="26"/>
      <c r="C264" s="26"/>
    </row>
    <row r="265" spans="1:3" ht="12.75">
      <c r="A265" s="26"/>
      <c r="B265" s="26"/>
      <c r="C265" s="26"/>
    </row>
    <row r="266" spans="1:3" ht="12.75">
      <c r="A266" s="26"/>
      <c r="B266" s="26"/>
      <c r="C266" s="26"/>
    </row>
    <row r="267" spans="1:3" ht="12.75">
      <c r="A267" s="26"/>
      <c r="B267" s="26"/>
      <c r="C267" s="26"/>
    </row>
    <row r="268" spans="1:3" ht="12.75">
      <c r="A268" s="26"/>
      <c r="B268" s="26"/>
      <c r="C268" s="26"/>
    </row>
    <row r="269" spans="1:3" ht="12.75">
      <c r="A269" s="26"/>
      <c r="B269" s="26"/>
      <c r="C269" s="26"/>
    </row>
    <row r="270" spans="1:3" ht="12.75">
      <c r="A270" s="26"/>
      <c r="B270" s="26"/>
      <c r="C270" s="26"/>
    </row>
    <row r="271" spans="1:3" ht="12.75">
      <c r="A271" s="26"/>
      <c r="B271" s="26"/>
      <c r="C271" s="26"/>
    </row>
    <row r="272" spans="1:3" ht="12.75">
      <c r="A272" s="26"/>
      <c r="B272" s="26"/>
      <c r="C272" s="26"/>
    </row>
    <row r="273" spans="1:3" ht="12.75">
      <c r="A273" s="26"/>
      <c r="B273" s="26"/>
      <c r="C273" s="26"/>
    </row>
    <row r="274" spans="1:3" ht="12.75">
      <c r="A274" s="26"/>
      <c r="B274" s="26"/>
      <c r="C274" s="26"/>
    </row>
    <row r="275" spans="1:3" ht="12.75">
      <c r="A275" s="26"/>
      <c r="B275" s="26"/>
      <c r="C275" s="26"/>
    </row>
    <row r="276" spans="1:3" ht="12.75">
      <c r="A276" s="26"/>
      <c r="B276" s="26"/>
      <c r="C276" s="26"/>
    </row>
    <row r="277" spans="1:3" ht="12.75">
      <c r="A277" s="26"/>
      <c r="B277" s="26"/>
      <c r="C277" s="26"/>
    </row>
    <row r="278" spans="1:3" ht="12.75">
      <c r="A278" s="26"/>
      <c r="B278" s="26"/>
      <c r="C278" s="26"/>
    </row>
    <row r="279" spans="1:3" ht="12.75">
      <c r="A279" s="26"/>
      <c r="B279" s="26"/>
      <c r="C279" s="26"/>
    </row>
    <row r="280" spans="1:3" ht="12.75">
      <c r="A280" s="26"/>
      <c r="B280" s="26"/>
      <c r="C280" s="26"/>
    </row>
    <row r="281" spans="1:3" ht="12.75">
      <c r="A281" s="26"/>
      <c r="B281" s="26"/>
      <c r="C281" s="26"/>
    </row>
    <row r="282" spans="1:3" ht="12.75">
      <c r="A282" s="26"/>
      <c r="B282" s="26"/>
      <c r="C282" s="26"/>
    </row>
    <row r="283" spans="1:3" ht="12.75">
      <c r="A283" s="26"/>
      <c r="B283" s="26"/>
      <c r="C283" s="26"/>
    </row>
  </sheetData>
  <mergeCells count="5">
    <mergeCell ref="A1:H1"/>
    <mergeCell ref="E113:F113"/>
    <mergeCell ref="G113:H113"/>
    <mergeCell ref="E232:F232"/>
    <mergeCell ref="G232:H232"/>
  </mergeCells>
  <printOptions/>
  <pageMargins left="0.73" right="0.75" top="1.06" bottom="0.58" header="0.27" footer="0.39"/>
  <pageSetup horizontalDpi="600" verticalDpi="600" orientation="portrait" paperSize="9" scale="95" r:id="rId2"/>
  <headerFooter alignWithMargins="0">
    <oddHeader>&amp;L&amp;"Times New Roman,Bold"&amp;14DeGem Berhad&amp;10 (Company No 415726-T)&amp;"Times New Roman,Regular"&amp;8
&amp;"Times New Roman,Bold"&amp;10Quarterly Report On Consolidated Results 
For The Third Financial Quarter Ended 30 September 2003</oddHeader>
  </headerFooter>
  <rowBreaks count="5" manualBreakCount="5">
    <brk id="58" max="7" man="1"/>
    <brk id="78" max="7" man="1"/>
    <brk id="133" max="7" man="1"/>
    <brk id="187" max="7" man="1"/>
    <brk id="248" max="7"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AC97"/>
  <sheetViews>
    <sheetView workbookViewId="0" topLeftCell="A61">
      <selection activeCell="B78" sqref="B78"/>
    </sheetView>
  </sheetViews>
  <sheetFormatPr defaultColWidth="9.140625" defaultRowHeight="12.75"/>
  <cols>
    <col min="1" max="1" width="1.8515625" style="72" customWidth="1"/>
    <col min="2" max="2" width="62.421875" style="72" customWidth="1"/>
    <col min="3" max="3" width="13.7109375" style="113" customWidth="1"/>
    <col min="4" max="4" width="7.28125" style="114" hidden="1" customWidth="1"/>
    <col min="5" max="5" width="5.57421875" style="114" hidden="1" customWidth="1"/>
    <col min="6" max="6" width="16.57421875" style="114" hidden="1" customWidth="1"/>
    <col min="7" max="7" width="0" style="114" hidden="1" customWidth="1"/>
    <col min="8" max="8" width="15.7109375" style="114" hidden="1" customWidth="1"/>
    <col min="9" max="9" width="1.421875" style="115" customWidth="1"/>
    <col min="10" max="10" width="12.140625" style="116" customWidth="1"/>
    <col min="11" max="16384" width="9.140625" style="72" customWidth="1"/>
  </cols>
  <sheetData>
    <row r="1" spans="2:10" s="20" customFormat="1" ht="18.75">
      <c r="B1" s="62" t="s">
        <v>172</v>
      </c>
      <c r="C1" s="30"/>
      <c r="D1" s="30"/>
      <c r="E1" s="30"/>
      <c r="F1" s="30"/>
      <c r="G1" s="30"/>
      <c r="H1" s="30"/>
      <c r="I1" s="104"/>
      <c r="J1" s="105"/>
    </row>
    <row r="2" spans="2:10" s="20" customFormat="1" ht="15">
      <c r="B2" s="64"/>
      <c r="C2" s="30"/>
      <c r="D2" s="30"/>
      <c r="E2" s="30"/>
      <c r="F2" s="30"/>
      <c r="G2" s="30"/>
      <c r="H2" s="30"/>
      <c r="I2" s="104"/>
      <c r="J2" s="105"/>
    </row>
    <row r="3" spans="2:10" s="20" customFormat="1" ht="14.25">
      <c r="B3" s="65" t="s">
        <v>72</v>
      </c>
      <c r="C3" s="30"/>
      <c r="D3" s="30"/>
      <c r="E3" s="30"/>
      <c r="F3" s="30"/>
      <c r="G3" s="30"/>
      <c r="H3" s="30"/>
      <c r="I3" s="104"/>
      <c r="J3" s="105"/>
    </row>
    <row r="4" spans="2:10" s="20" customFormat="1" ht="14.25">
      <c r="B4" s="65" t="s">
        <v>73</v>
      </c>
      <c r="C4" s="30"/>
      <c r="D4" s="30"/>
      <c r="E4" s="30"/>
      <c r="F4" s="30"/>
      <c r="G4" s="30"/>
      <c r="H4" s="30"/>
      <c r="I4" s="104"/>
      <c r="J4" s="105"/>
    </row>
    <row r="5" spans="2:10" s="20" customFormat="1" ht="15">
      <c r="B5" s="66" t="s">
        <v>74</v>
      </c>
      <c r="C5" s="30"/>
      <c r="D5" s="30"/>
      <c r="E5" s="30"/>
      <c r="F5" s="30"/>
      <c r="G5" s="30"/>
      <c r="H5" s="30"/>
      <c r="I5" s="104"/>
      <c r="J5" s="105"/>
    </row>
    <row r="6" spans="2:10" s="20" customFormat="1" ht="15">
      <c r="B6" s="64"/>
      <c r="C6" s="30"/>
      <c r="D6" s="30"/>
      <c r="E6" s="30"/>
      <c r="F6" s="30"/>
      <c r="G6" s="30"/>
      <c r="H6" s="30"/>
      <c r="I6" s="104"/>
      <c r="J6" s="105"/>
    </row>
    <row r="7" spans="2:10" s="20" customFormat="1" ht="14.25">
      <c r="B7" s="65" t="s">
        <v>75</v>
      </c>
      <c r="C7" s="36" t="s">
        <v>43</v>
      </c>
      <c r="D7" s="36"/>
      <c r="E7" s="36"/>
      <c r="F7" s="36"/>
      <c r="G7" s="36"/>
      <c r="H7" s="36"/>
      <c r="I7" s="36"/>
      <c r="J7" s="67" t="s">
        <v>44</v>
      </c>
    </row>
    <row r="9" spans="3:29" s="68" customFormat="1" ht="14.25">
      <c r="C9" s="106" t="s">
        <v>45</v>
      </c>
      <c r="D9" s="107" t="s">
        <v>77</v>
      </c>
      <c r="E9" s="106" t="s">
        <v>67</v>
      </c>
      <c r="F9" s="278" t="s">
        <v>78</v>
      </c>
      <c r="G9" s="278"/>
      <c r="H9" s="106" t="s">
        <v>67</v>
      </c>
      <c r="I9" s="108"/>
      <c r="J9" s="109" t="s">
        <v>45</v>
      </c>
      <c r="K9" s="69"/>
      <c r="L9" s="69"/>
      <c r="M9" s="69"/>
      <c r="N9" s="70"/>
      <c r="O9" s="70"/>
      <c r="P9" s="70"/>
      <c r="Q9" s="70"/>
      <c r="R9" s="70"/>
      <c r="S9" s="70"/>
      <c r="T9" s="70"/>
      <c r="U9" s="70"/>
      <c r="V9" s="70"/>
      <c r="W9" s="70"/>
      <c r="X9" s="70"/>
      <c r="Y9" s="70"/>
      <c r="Z9" s="70"/>
      <c r="AA9" s="70"/>
      <c r="AB9" s="70"/>
      <c r="AC9" s="70"/>
    </row>
    <row r="10" spans="2:29" s="68" customFormat="1" ht="14.25">
      <c r="B10" s="71" t="s">
        <v>79</v>
      </c>
      <c r="C10" s="106"/>
      <c r="D10" s="107"/>
      <c r="E10" s="106"/>
      <c r="F10" s="106"/>
      <c r="G10" s="106"/>
      <c r="H10" s="106"/>
      <c r="I10" s="108"/>
      <c r="J10" s="110"/>
      <c r="K10" s="69"/>
      <c r="L10" s="69"/>
      <c r="M10" s="69"/>
      <c r="N10" s="70"/>
      <c r="O10" s="70"/>
      <c r="P10" s="70"/>
      <c r="Q10" s="70"/>
      <c r="R10" s="70"/>
      <c r="S10" s="70"/>
      <c r="T10" s="70"/>
      <c r="U10" s="70"/>
      <c r="V10" s="70"/>
      <c r="W10" s="70"/>
      <c r="X10" s="70"/>
      <c r="Y10" s="70"/>
      <c r="Z10" s="70"/>
      <c r="AA10" s="70"/>
      <c r="AB10" s="70"/>
      <c r="AC10" s="70"/>
    </row>
    <row r="11" spans="2:13" ht="15">
      <c r="B11" s="73"/>
      <c r="C11" s="74"/>
      <c r="D11" s="73"/>
      <c r="E11" s="73"/>
      <c r="F11" s="73"/>
      <c r="G11" s="73"/>
      <c r="H11" s="73"/>
      <c r="I11" s="75"/>
      <c r="J11" s="76"/>
      <c r="K11" s="73"/>
      <c r="L11" s="73"/>
      <c r="M11" s="73"/>
    </row>
    <row r="12" spans="2:13" s="77" customFormat="1" ht="15">
      <c r="B12" s="76" t="s">
        <v>80</v>
      </c>
      <c r="C12" s="78">
        <v>13401</v>
      </c>
      <c r="D12" s="76"/>
      <c r="E12" s="76"/>
      <c r="F12" s="76"/>
      <c r="G12" s="76"/>
      <c r="H12" s="76"/>
      <c r="I12" s="79"/>
      <c r="J12" s="80">
        <v>11474</v>
      </c>
      <c r="K12" s="76"/>
      <c r="L12" s="76"/>
      <c r="M12" s="76"/>
    </row>
    <row r="13" spans="2:13" ht="15">
      <c r="B13" s="73"/>
      <c r="C13" s="81"/>
      <c r="D13" s="73"/>
      <c r="E13" s="73"/>
      <c r="F13" s="73"/>
      <c r="G13" s="73"/>
      <c r="H13" s="73"/>
      <c r="I13" s="75"/>
      <c r="J13" s="76"/>
      <c r="K13" s="73"/>
      <c r="L13" s="73"/>
      <c r="M13" s="73"/>
    </row>
    <row r="14" spans="2:13" ht="15">
      <c r="B14" s="73" t="s">
        <v>81</v>
      </c>
      <c r="C14" s="81"/>
      <c r="D14" s="73"/>
      <c r="E14" s="73"/>
      <c r="F14" s="73"/>
      <c r="G14" s="73"/>
      <c r="H14" s="73"/>
      <c r="I14" s="75"/>
      <c r="J14" s="76"/>
      <c r="K14" s="73"/>
      <c r="L14" s="73"/>
      <c r="M14" s="73"/>
    </row>
    <row r="15" spans="2:13" ht="15">
      <c r="B15" s="73" t="s">
        <v>82</v>
      </c>
      <c r="C15" s="81">
        <v>1074</v>
      </c>
      <c r="D15" s="73"/>
      <c r="E15" s="73"/>
      <c r="F15" s="73"/>
      <c r="G15" s="73"/>
      <c r="H15" s="73"/>
      <c r="I15" s="75"/>
      <c r="J15" s="80">
        <v>973</v>
      </c>
      <c r="K15" s="73"/>
      <c r="L15" s="73"/>
      <c r="M15" s="73"/>
    </row>
    <row r="16" spans="2:13" ht="15">
      <c r="B16" s="73" t="s">
        <v>83</v>
      </c>
      <c r="C16" s="81">
        <v>665</v>
      </c>
      <c r="D16" s="73"/>
      <c r="E16" s="73"/>
      <c r="F16" s="73"/>
      <c r="G16" s="73"/>
      <c r="H16" s="73"/>
      <c r="I16" s="75"/>
      <c r="J16" s="80">
        <v>747</v>
      </c>
      <c r="K16" s="73"/>
      <c r="L16" s="73"/>
      <c r="M16" s="73"/>
    </row>
    <row r="17" spans="2:13" ht="15">
      <c r="B17" s="73" t="s">
        <v>84</v>
      </c>
      <c r="C17" s="81">
        <v>9</v>
      </c>
      <c r="D17" s="73"/>
      <c r="E17" s="73"/>
      <c r="F17" s="73"/>
      <c r="G17" s="73"/>
      <c r="H17" s="73"/>
      <c r="I17" s="75"/>
      <c r="J17" s="80">
        <v>236</v>
      </c>
      <c r="K17" s="73"/>
      <c r="L17" s="73"/>
      <c r="M17" s="73"/>
    </row>
    <row r="18" spans="2:13" ht="15">
      <c r="B18" s="73" t="s">
        <v>85</v>
      </c>
      <c r="C18" s="82">
        <v>2</v>
      </c>
      <c r="D18" s="73"/>
      <c r="E18" s="73"/>
      <c r="F18" s="73"/>
      <c r="G18" s="73"/>
      <c r="H18" s="73"/>
      <c r="I18" s="75"/>
      <c r="J18" s="80">
        <v>-116</v>
      </c>
      <c r="K18" s="73"/>
      <c r="L18" s="73"/>
      <c r="M18" s="73"/>
    </row>
    <row r="19" spans="2:13" ht="15">
      <c r="B19" s="73"/>
      <c r="C19" s="83"/>
      <c r="D19" s="73"/>
      <c r="E19" s="73"/>
      <c r="F19" s="73"/>
      <c r="G19" s="73"/>
      <c r="H19" s="73"/>
      <c r="I19" s="75"/>
      <c r="J19" s="94"/>
      <c r="K19" s="73"/>
      <c r="L19" s="73"/>
      <c r="M19" s="73"/>
    </row>
    <row r="20" spans="2:13" ht="15">
      <c r="B20" s="73"/>
      <c r="C20" s="81"/>
      <c r="D20" s="73"/>
      <c r="E20" s="73"/>
      <c r="F20" s="73"/>
      <c r="G20" s="73"/>
      <c r="H20" s="73"/>
      <c r="I20" s="75"/>
      <c r="J20" s="80"/>
      <c r="K20" s="73"/>
      <c r="L20" s="73"/>
      <c r="M20" s="73"/>
    </row>
    <row r="21" spans="2:13" ht="15">
      <c r="B21" s="73" t="s">
        <v>86</v>
      </c>
      <c r="C21" s="81">
        <f aca="true" t="shared" si="0" ref="C21:J21">SUM(C12:C20)</f>
        <v>15151</v>
      </c>
      <c r="D21" s="81">
        <f t="shared" si="0"/>
        <v>0</v>
      </c>
      <c r="E21" s="81">
        <f t="shared" si="0"/>
        <v>0</v>
      </c>
      <c r="F21" s="81">
        <f t="shared" si="0"/>
        <v>0</v>
      </c>
      <c r="G21" s="81">
        <f t="shared" si="0"/>
        <v>0</v>
      </c>
      <c r="H21" s="81">
        <f t="shared" si="0"/>
        <v>0</v>
      </c>
      <c r="I21" s="85">
        <f t="shared" si="0"/>
        <v>0</v>
      </c>
      <c r="J21" s="78">
        <f t="shared" si="0"/>
        <v>13314</v>
      </c>
      <c r="K21" s="73"/>
      <c r="L21" s="73"/>
      <c r="M21" s="73"/>
    </row>
    <row r="22" spans="2:13" ht="15">
      <c r="B22" s="73"/>
      <c r="C22" s="81"/>
      <c r="D22" s="73"/>
      <c r="E22" s="73"/>
      <c r="F22" s="73"/>
      <c r="G22" s="73"/>
      <c r="H22" s="73"/>
      <c r="I22" s="75"/>
      <c r="J22" s="80"/>
      <c r="K22" s="73"/>
      <c r="L22" s="73"/>
      <c r="M22" s="73"/>
    </row>
    <row r="23" spans="2:13" ht="15">
      <c r="B23" s="73" t="s">
        <v>87</v>
      </c>
      <c r="C23" s="81">
        <v>-17321</v>
      </c>
      <c r="D23" s="73"/>
      <c r="E23" s="73"/>
      <c r="F23" s="73"/>
      <c r="G23" s="73"/>
      <c r="H23" s="73"/>
      <c r="I23" s="75"/>
      <c r="J23" s="80">
        <v>-5224</v>
      </c>
      <c r="K23" s="73"/>
      <c r="L23" s="73"/>
      <c r="M23" s="73"/>
    </row>
    <row r="24" spans="2:13" ht="15">
      <c r="B24" s="73" t="s">
        <v>88</v>
      </c>
      <c r="C24" s="81">
        <v>-2848</v>
      </c>
      <c r="D24" s="73"/>
      <c r="E24" s="73"/>
      <c r="F24" s="73"/>
      <c r="G24" s="73"/>
      <c r="H24" s="73"/>
      <c r="I24" s="75"/>
      <c r="J24" s="80">
        <v>706</v>
      </c>
      <c r="K24" s="73"/>
      <c r="L24" s="73"/>
      <c r="M24" s="73"/>
    </row>
    <row r="25" spans="2:13" ht="15">
      <c r="B25" s="73" t="s">
        <v>89</v>
      </c>
      <c r="C25" s="85">
        <v>11425</v>
      </c>
      <c r="D25" s="73"/>
      <c r="E25" s="73"/>
      <c r="F25" s="73"/>
      <c r="G25" s="73"/>
      <c r="H25" s="73"/>
      <c r="I25" s="75"/>
      <c r="J25" s="80">
        <v>-2045</v>
      </c>
      <c r="K25" s="73"/>
      <c r="L25" s="73"/>
      <c r="M25" s="73"/>
    </row>
    <row r="26" spans="2:13" ht="15">
      <c r="B26" s="73" t="s">
        <v>90</v>
      </c>
      <c r="C26" s="87">
        <v>-30</v>
      </c>
      <c r="D26" s="75"/>
      <c r="E26" s="75"/>
      <c r="F26" s="75"/>
      <c r="G26" s="75"/>
      <c r="H26" s="75"/>
      <c r="I26" s="75"/>
      <c r="J26" s="94">
        <v>0</v>
      </c>
      <c r="K26" s="73"/>
      <c r="L26" s="73"/>
      <c r="M26" s="73"/>
    </row>
    <row r="27" spans="2:13" ht="15" hidden="1">
      <c r="B27" s="86" t="s">
        <v>91</v>
      </c>
      <c r="C27" s="87">
        <v>0</v>
      </c>
      <c r="D27" s="88"/>
      <c r="E27" s="88"/>
      <c r="F27" s="88"/>
      <c r="G27" s="88"/>
      <c r="H27" s="88"/>
      <c r="I27" s="88"/>
      <c r="J27" s="94">
        <v>0</v>
      </c>
      <c r="K27" s="73"/>
      <c r="L27" s="73"/>
      <c r="M27" s="73"/>
    </row>
    <row r="28" spans="2:13" ht="15">
      <c r="B28" s="73"/>
      <c r="C28" s="81"/>
      <c r="D28" s="73"/>
      <c r="E28" s="73"/>
      <c r="F28" s="73"/>
      <c r="G28" s="73"/>
      <c r="H28" s="73"/>
      <c r="I28" s="75"/>
      <c r="J28" s="80"/>
      <c r="K28" s="73"/>
      <c r="L28" s="73"/>
      <c r="M28" s="73"/>
    </row>
    <row r="29" spans="2:13" ht="15">
      <c r="B29" s="73" t="s">
        <v>92</v>
      </c>
      <c r="C29" s="81">
        <f>SUM(C21:C26)</f>
        <v>6377</v>
      </c>
      <c r="D29" s="81">
        <f aca="true" t="shared" si="1" ref="D29:I29">SUM(D21:D25)</f>
        <v>0</v>
      </c>
      <c r="E29" s="81">
        <f t="shared" si="1"/>
        <v>0</v>
      </c>
      <c r="F29" s="81">
        <f t="shared" si="1"/>
        <v>0</v>
      </c>
      <c r="G29" s="81">
        <f t="shared" si="1"/>
        <v>0</v>
      </c>
      <c r="H29" s="81">
        <f t="shared" si="1"/>
        <v>0</v>
      </c>
      <c r="I29" s="85">
        <f t="shared" si="1"/>
        <v>0</v>
      </c>
      <c r="J29" s="78">
        <f>+SUM(J21:J27)</f>
        <v>6751</v>
      </c>
      <c r="K29" s="73"/>
      <c r="L29" s="73"/>
      <c r="M29" s="73"/>
    </row>
    <row r="30" spans="2:13" ht="15">
      <c r="B30" s="73"/>
      <c r="C30" s="81"/>
      <c r="D30" s="73"/>
      <c r="E30" s="73"/>
      <c r="F30" s="73"/>
      <c r="G30" s="73"/>
      <c r="H30" s="73"/>
      <c r="I30" s="75"/>
      <c r="J30" s="80"/>
      <c r="K30" s="73"/>
      <c r="L30" s="73"/>
      <c r="M30" s="73"/>
    </row>
    <row r="31" spans="2:13" ht="15">
      <c r="B31" s="73" t="s">
        <v>93</v>
      </c>
      <c r="C31" s="81">
        <v>-665</v>
      </c>
      <c r="D31" s="73"/>
      <c r="E31" s="73"/>
      <c r="F31" s="73"/>
      <c r="G31" s="73"/>
      <c r="H31" s="73"/>
      <c r="I31" s="75"/>
      <c r="J31" s="80">
        <v>-747</v>
      </c>
      <c r="K31" s="73"/>
      <c r="L31" s="73"/>
      <c r="M31" s="73"/>
    </row>
    <row r="32" spans="2:13" ht="15">
      <c r="B32" s="73" t="s">
        <v>94</v>
      </c>
      <c r="C32" s="81">
        <v>-3212</v>
      </c>
      <c r="D32" s="73"/>
      <c r="E32" s="73"/>
      <c r="F32" s="73"/>
      <c r="G32" s="73"/>
      <c r="H32" s="73"/>
      <c r="I32" s="75"/>
      <c r="J32" s="80">
        <v>-4422</v>
      </c>
      <c r="K32" s="73"/>
      <c r="L32" s="73"/>
      <c r="M32" s="73"/>
    </row>
    <row r="33" spans="2:13" s="77" customFormat="1" ht="15">
      <c r="B33" s="76" t="s">
        <v>95</v>
      </c>
      <c r="C33" s="89">
        <v>-2268</v>
      </c>
      <c r="D33" s="76"/>
      <c r="E33" s="76"/>
      <c r="F33" s="76"/>
      <c r="G33" s="76"/>
      <c r="H33" s="76"/>
      <c r="I33" s="79"/>
      <c r="J33" s="84">
        <f>-1512000/1000</f>
        <v>-1512</v>
      </c>
      <c r="K33" s="76"/>
      <c r="L33" s="76"/>
      <c r="M33" s="76"/>
    </row>
    <row r="34" spans="2:13" ht="15">
      <c r="B34" s="73"/>
      <c r="C34" s="85"/>
      <c r="D34" s="73"/>
      <c r="E34" s="73"/>
      <c r="F34" s="73"/>
      <c r="G34" s="73"/>
      <c r="H34" s="73"/>
      <c r="I34" s="75"/>
      <c r="J34" s="80"/>
      <c r="K34" s="73"/>
      <c r="L34" s="73"/>
      <c r="M34" s="73"/>
    </row>
    <row r="35" spans="2:13" ht="15">
      <c r="B35" s="73" t="s">
        <v>96</v>
      </c>
      <c r="C35" s="90">
        <f aca="true" t="shared" si="2" ref="C35:J35">SUM(C29:C34)</f>
        <v>232</v>
      </c>
      <c r="D35" s="91">
        <f t="shared" si="2"/>
        <v>0</v>
      </c>
      <c r="E35" s="91">
        <f t="shared" si="2"/>
        <v>0</v>
      </c>
      <c r="F35" s="91">
        <f t="shared" si="2"/>
        <v>0</v>
      </c>
      <c r="G35" s="91">
        <f t="shared" si="2"/>
        <v>0</v>
      </c>
      <c r="H35" s="91">
        <f t="shared" si="2"/>
        <v>0</v>
      </c>
      <c r="I35" s="85">
        <f t="shared" si="2"/>
        <v>0</v>
      </c>
      <c r="J35" s="92">
        <f t="shared" si="2"/>
        <v>70</v>
      </c>
      <c r="K35" s="73"/>
      <c r="L35" s="73"/>
      <c r="M35" s="73"/>
    </row>
    <row r="36" spans="2:13" ht="15">
      <c r="B36" s="73"/>
      <c r="C36" s="81"/>
      <c r="D36" s="73"/>
      <c r="E36" s="73"/>
      <c r="F36" s="73"/>
      <c r="G36" s="73"/>
      <c r="H36" s="73"/>
      <c r="I36" s="75"/>
      <c r="J36" s="80"/>
      <c r="K36" s="73"/>
      <c r="L36" s="73"/>
      <c r="M36" s="73"/>
    </row>
    <row r="37" spans="2:13" ht="15">
      <c r="B37" s="71" t="s">
        <v>97</v>
      </c>
      <c r="C37" s="81"/>
      <c r="D37" s="73"/>
      <c r="E37" s="73"/>
      <c r="F37" s="73"/>
      <c r="G37" s="73"/>
      <c r="H37" s="73"/>
      <c r="I37" s="75"/>
      <c r="J37" s="80"/>
      <c r="K37" s="73"/>
      <c r="L37" s="73"/>
      <c r="M37" s="73"/>
    </row>
    <row r="38" spans="2:13" ht="15">
      <c r="B38" s="73"/>
      <c r="C38" s="81"/>
      <c r="D38" s="73"/>
      <c r="E38" s="73"/>
      <c r="F38" s="73"/>
      <c r="G38" s="73"/>
      <c r="H38" s="73"/>
      <c r="I38" s="75"/>
      <c r="J38" s="80"/>
      <c r="K38" s="73"/>
      <c r="L38" s="73"/>
      <c r="M38" s="73"/>
    </row>
    <row r="39" spans="2:13" ht="15">
      <c r="B39" s="73" t="s">
        <v>98</v>
      </c>
      <c r="C39" s="81">
        <v>-1250</v>
      </c>
      <c r="D39" s="73"/>
      <c r="E39" s="73"/>
      <c r="F39" s="73"/>
      <c r="G39" s="73"/>
      <c r="H39" s="73"/>
      <c r="I39" s="75"/>
      <c r="J39" s="80">
        <v>-1658</v>
      </c>
      <c r="K39" s="73"/>
      <c r="L39" s="73"/>
      <c r="M39" s="73"/>
    </row>
    <row r="40" spans="2:13" ht="15.75" customHeight="1">
      <c r="B40" s="73" t="s">
        <v>99</v>
      </c>
      <c r="C40" s="82">
        <v>4</v>
      </c>
      <c r="D40" s="73"/>
      <c r="E40" s="73"/>
      <c r="F40" s="73"/>
      <c r="G40" s="73"/>
      <c r="H40" s="73"/>
      <c r="I40" s="75"/>
      <c r="J40" s="80">
        <v>149</v>
      </c>
      <c r="K40" s="73"/>
      <c r="L40" s="73"/>
      <c r="M40" s="73"/>
    </row>
    <row r="41" spans="2:13" ht="15.75" customHeight="1">
      <c r="B41" s="73" t="s">
        <v>100</v>
      </c>
      <c r="C41" s="85">
        <v>-132</v>
      </c>
      <c r="D41" s="75"/>
      <c r="E41" s="75"/>
      <c r="F41" s="75"/>
      <c r="G41" s="75"/>
      <c r="H41" s="75"/>
      <c r="I41" s="75"/>
      <c r="J41" s="111">
        <v>0</v>
      </c>
      <c r="K41" s="73"/>
      <c r="L41" s="73"/>
      <c r="M41" s="73"/>
    </row>
    <row r="42" spans="2:13" ht="15.75" customHeight="1">
      <c r="B42" s="86" t="s">
        <v>101</v>
      </c>
      <c r="C42" s="90">
        <v>20</v>
      </c>
      <c r="D42" s="88"/>
      <c r="E42" s="88"/>
      <c r="F42" s="88"/>
      <c r="G42" s="88"/>
      <c r="H42" s="88"/>
      <c r="I42" s="88"/>
      <c r="J42" s="94">
        <v>0</v>
      </c>
      <c r="K42" s="73"/>
      <c r="L42" s="73"/>
      <c r="M42" s="73"/>
    </row>
    <row r="43" spans="2:13" ht="15">
      <c r="B43" s="73"/>
      <c r="C43" s="85"/>
      <c r="D43" s="73"/>
      <c r="E43" s="73"/>
      <c r="F43" s="73"/>
      <c r="G43" s="73"/>
      <c r="H43" s="73"/>
      <c r="I43" s="75"/>
      <c r="J43" s="80"/>
      <c r="K43" s="73"/>
      <c r="L43" s="73"/>
      <c r="M43" s="73"/>
    </row>
    <row r="44" spans="2:13" ht="15">
      <c r="B44" s="73"/>
      <c r="C44" s="90">
        <f aca="true" t="shared" si="3" ref="C44:I44">SUM(C39:C43)</f>
        <v>-1358</v>
      </c>
      <c r="D44" s="91">
        <f t="shared" si="3"/>
        <v>0</v>
      </c>
      <c r="E44" s="91">
        <f t="shared" si="3"/>
        <v>0</v>
      </c>
      <c r="F44" s="91">
        <f t="shared" si="3"/>
        <v>0</v>
      </c>
      <c r="G44" s="91">
        <f t="shared" si="3"/>
        <v>0</v>
      </c>
      <c r="H44" s="91">
        <f t="shared" si="3"/>
        <v>0</v>
      </c>
      <c r="I44" s="85">
        <f t="shared" si="3"/>
        <v>0</v>
      </c>
      <c r="J44" s="92">
        <f>+SUM(J39:J43)</f>
        <v>-1509</v>
      </c>
      <c r="K44" s="73"/>
      <c r="L44" s="73"/>
      <c r="M44" s="73"/>
    </row>
    <row r="45" spans="2:13" ht="15">
      <c r="B45" s="73"/>
      <c r="C45" s="85"/>
      <c r="D45" s="85"/>
      <c r="E45" s="85"/>
      <c r="F45" s="85"/>
      <c r="G45" s="85"/>
      <c r="H45" s="85"/>
      <c r="I45" s="85"/>
      <c r="J45" s="273"/>
      <c r="K45" s="73"/>
      <c r="L45" s="73"/>
      <c r="M45" s="73"/>
    </row>
    <row r="46" spans="2:13" ht="15">
      <c r="B46" s="71" t="s">
        <v>102</v>
      </c>
      <c r="C46" s="81"/>
      <c r="D46" s="73"/>
      <c r="E46" s="73"/>
      <c r="F46" s="73"/>
      <c r="G46" s="73"/>
      <c r="H46" s="73"/>
      <c r="I46" s="75"/>
      <c r="J46" s="80"/>
      <c r="K46" s="73"/>
      <c r="L46" s="73"/>
      <c r="M46" s="73"/>
    </row>
    <row r="47" spans="2:13" ht="15">
      <c r="B47" s="71"/>
      <c r="C47" s="81"/>
      <c r="D47" s="73"/>
      <c r="E47" s="73"/>
      <c r="F47" s="73"/>
      <c r="G47" s="73"/>
      <c r="H47" s="73"/>
      <c r="I47" s="75"/>
      <c r="J47" s="80"/>
      <c r="K47" s="73"/>
      <c r="L47" s="73"/>
      <c r="M47" s="73"/>
    </row>
    <row r="48" spans="2:13" ht="15">
      <c r="B48" s="73" t="s">
        <v>103</v>
      </c>
      <c r="C48" s="93">
        <v>2814</v>
      </c>
      <c r="D48" s="73"/>
      <c r="E48" s="73"/>
      <c r="F48" s="73"/>
      <c r="G48" s="73"/>
      <c r="H48" s="73"/>
      <c r="I48" s="75"/>
      <c r="J48" s="112">
        <v>0</v>
      </c>
      <c r="K48" s="73"/>
      <c r="L48" s="73"/>
      <c r="M48" s="73"/>
    </row>
    <row r="49" spans="2:13" ht="15">
      <c r="B49" s="73" t="s">
        <v>104</v>
      </c>
      <c r="C49" s="81">
        <v>-182</v>
      </c>
      <c r="D49" s="73"/>
      <c r="E49" s="73"/>
      <c r="F49" s="73"/>
      <c r="G49" s="73"/>
      <c r="H49" s="73"/>
      <c r="I49" s="75"/>
      <c r="J49" s="80">
        <v>-195</v>
      </c>
      <c r="K49" s="73"/>
      <c r="L49" s="73"/>
      <c r="M49" s="73"/>
    </row>
    <row r="50" spans="2:13" ht="15">
      <c r="B50" s="73" t="s">
        <v>105</v>
      </c>
      <c r="C50" s="81">
        <v>-376</v>
      </c>
      <c r="D50" s="73"/>
      <c r="E50" s="73"/>
      <c r="F50" s="73"/>
      <c r="G50" s="73"/>
      <c r="H50" s="73"/>
      <c r="I50" s="75"/>
      <c r="J50" s="80">
        <v>-390</v>
      </c>
      <c r="K50" s="73"/>
      <c r="L50" s="73"/>
      <c r="M50" s="73"/>
    </row>
    <row r="51" spans="2:13" ht="15">
      <c r="B51" s="73" t="s">
        <v>106</v>
      </c>
      <c r="C51" s="90">
        <v>300</v>
      </c>
      <c r="D51" s="73"/>
      <c r="E51" s="73"/>
      <c r="F51" s="73"/>
      <c r="G51" s="73"/>
      <c r="H51" s="73"/>
      <c r="I51" s="75"/>
      <c r="J51" s="89">
        <v>680</v>
      </c>
      <c r="K51" s="73"/>
      <c r="L51" s="73"/>
      <c r="M51" s="73"/>
    </row>
    <row r="52" spans="2:13" ht="15">
      <c r="B52" s="73"/>
      <c r="C52" s="85"/>
      <c r="D52" s="73"/>
      <c r="E52" s="73"/>
      <c r="F52" s="73"/>
      <c r="G52" s="73"/>
      <c r="H52" s="73"/>
      <c r="I52" s="75"/>
      <c r="J52" s="80"/>
      <c r="K52" s="73"/>
      <c r="L52" s="73"/>
      <c r="M52" s="73"/>
    </row>
    <row r="53" spans="2:13" ht="15">
      <c r="B53" s="73"/>
      <c r="C53" s="90">
        <f>SUM(C48:C52)</f>
        <v>2556</v>
      </c>
      <c r="D53" s="91">
        <f aca="true" t="shared" si="4" ref="D53:I53">SUM(D49:D52)</f>
        <v>0</v>
      </c>
      <c r="E53" s="91">
        <f t="shared" si="4"/>
        <v>0</v>
      </c>
      <c r="F53" s="91">
        <f t="shared" si="4"/>
        <v>0</v>
      </c>
      <c r="G53" s="91">
        <f t="shared" si="4"/>
        <v>0</v>
      </c>
      <c r="H53" s="91">
        <f t="shared" si="4"/>
        <v>0</v>
      </c>
      <c r="I53" s="85">
        <f t="shared" si="4"/>
        <v>0</v>
      </c>
      <c r="J53" s="92">
        <f>SUM(J48:J52)</f>
        <v>95</v>
      </c>
      <c r="K53" s="73"/>
      <c r="L53" s="73"/>
      <c r="M53" s="73"/>
    </row>
    <row r="54" spans="2:13" ht="15">
      <c r="B54" s="73"/>
      <c r="C54" s="81"/>
      <c r="D54" s="73"/>
      <c r="E54" s="73"/>
      <c r="F54" s="73"/>
      <c r="G54" s="73"/>
      <c r="H54" s="73"/>
      <c r="I54" s="75"/>
      <c r="J54" s="80"/>
      <c r="K54" s="73"/>
      <c r="L54" s="73"/>
      <c r="M54" s="73"/>
    </row>
    <row r="55" spans="2:13" ht="15">
      <c r="B55" s="71" t="s">
        <v>107</v>
      </c>
      <c r="C55" s="81">
        <f aca="true" t="shared" si="5" ref="C55:J55">C35+C44+C53</f>
        <v>1430</v>
      </c>
      <c r="D55" s="81">
        <f t="shared" si="5"/>
        <v>0</v>
      </c>
      <c r="E55" s="81">
        <f t="shared" si="5"/>
        <v>0</v>
      </c>
      <c r="F55" s="81">
        <f t="shared" si="5"/>
        <v>0</v>
      </c>
      <c r="G55" s="81">
        <f t="shared" si="5"/>
        <v>0</v>
      </c>
      <c r="H55" s="81">
        <f t="shared" si="5"/>
        <v>0</v>
      </c>
      <c r="I55" s="85">
        <f t="shared" si="5"/>
        <v>0</v>
      </c>
      <c r="J55" s="78">
        <f t="shared" si="5"/>
        <v>-1344</v>
      </c>
      <c r="K55" s="73"/>
      <c r="L55" s="73"/>
      <c r="M55" s="73"/>
    </row>
    <row r="56" spans="2:13" ht="15">
      <c r="B56" s="73"/>
      <c r="C56" s="81"/>
      <c r="D56" s="73"/>
      <c r="E56" s="73"/>
      <c r="F56" s="73"/>
      <c r="G56" s="73"/>
      <c r="H56" s="73"/>
      <c r="I56" s="75"/>
      <c r="J56" s="80"/>
      <c r="K56" s="73"/>
      <c r="L56" s="73"/>
      <c r="M56" s="73"/>
    </row>
    <row r="57" spans="2:13" ht="15">
      <c r="B57" s="71" t="s">
        <v>108</v>
      </c>
      <c r="C57" s="90">
        <v>-1940</v>
      </c>
      <c r="D57" s="81" t="e">
        <f>#REF!</f>
        <v>#REF!</v>
      </c>
      <c r="E57" s="81" t="e">
        <f>#REF!</f>
        <v>#REF!</v>
      </c>
      <c r="F57" s="81" t="e">
        <f>#REF!</f>
        <v>#REF!</v>
      </c>
      <c r="G57" s="81" t="e">
        <f>#REF!</f>
        <v>#REF!</v>
      </c>
      <c r="H57" s="81" t="e">
        <f>#REF!</f>
        <v>#REF!</v>
      </c>
      <c r="I57" s="85" t="e">
        <f>#REF!</f>
        <v>#REF!</v>
      </c>
      <c r="J57" s="84">
        <f>-4090176/1000</f>
        <v>-4090.176</v>
      </c>
      <c r="K57" s="73"/>
      <c r="L57" s="73"/>
      <c r="M57" s="73"/>
    </row>
    <row r="58" spans="2:13" ht="15">
      <c r="B58" s="71"/>
      <c r="C58" s="85"/>
      <c r="D58" s="73"/>
      <c r="E58" s="73"/>
      <c r="F58" s="73"/>
      <c r="G58" s="73"/>
      <c r="H58" s="73"/>
      <c r="I58" s="75"/>
      <c r="J58" s="80"/>
      <c r="K58" s="73"/>
      <c r="L58" s="73"/>
      <c r="M58" s="73"/>
    </row>
    <row r="59" spans="2:13" ht="15.75" thickBot="1">
      <c r="B59" s="71" t="s">
        <v>109</v>
      </c>
      <c r="C59" s="95">
        <f aca="true" t="shared" si="6" ref="C59:J59">SUM(C55:C58)</f>
        <v>-510</v>
      </c>
      <c r="D59" s="96" t="e">
        <f t="shared" si="6"/>
        <v>#REF!</v>
      </c>
      <c r="E59" s="96" t="e">
        <f t="shared" si="6"/>
        <v>#REF!</v>
      </c>
      <c r="F59" s="96" t="e">
        <f t="shared" si="6"/>
        <v>#REF!</v>
      </c>
      <c r="G59" s="96" t="e">
        <f t="shared" si="6"/>
        <v>#REF!</v>
      </c>
      <c r="H59" s="96" t="e">
        <f t="shared" si="6"/>
        <v>#REF!</v>
      </c>
      <c r="I59" s="97" t="e">
        <f t="shared" si="6"/>
        <v>#REF!</v>
      </c>
      <c r="J59" s="98">
        <f t="shared" si="6"/>
        <v>-5434.1759999999995</v>
      </c>
      <c r="K59" s="73"/>
      <c r="L59" s="73"/>
      <c r="M59" s="73"/>
    </row>
    <row r="60" spans="2:13" ht="15">
      <c r="B60" s="73"/>
      <c r="C60" s="81"/>
      <c r="D60" s="73"/>
      <c r="E60" s="73"/>
      <c r="F60" s="73"/>
      <c r="G60" s="73"/>
      <c r="H60" s="73"/>
      <c r="I60" s="75"/>
      <c r="J60" s="80"/>
      <c r="K60" s="73"/>
      <c r="L60" s="73"/>
      <c r="M60" s="73"/>
    </row>
    <row r="61" spans="2:13" ht="15">
      <c r="B61" s="73"/>
      <c r="C61" s="81"/>
      <c r="D61" s="73"/>
      <c r="E61" s="73"/>
      <c r="F61" s="73"/>
      <c r="G61" s="73"/>
      <c r="H61" s="73"/>
      <c r="I61" s="75"/>
      <c r="J61" s="80"/>
      <c r="K61" s="73"/>
      <c r="L61" s="73"/>
      <c r="M61" s="73"/>
    </row>
    <row r="62" spans="2:13" ht="15">
      <c r="B62" s="71" t="s">
        <v>110</v>
      </c>
      <c r="C62" s="81"/>
      <c r="D62" s="73"/>
      <c r="E62" s="73"/>
      <c r="F62" s="73"/>
      <c r="G62" s="73"/>
      <c r="H62" s="73"/>
      <c r="I62" s="75"/>
      <c r="J62" s="80"/>
      <c r="K62" s="73"/>
      <c r="L62" s="73"/>
      <c r="M62" s="73"/>
    </row>
    <row r="63" spans="2:13" ht="15">
      <c r="B63" s="73"/>
      <c r="C63" s="81"/>
      <c r="D63" s="73"/>
      <c r="E63" s="73"/>
      <c r="F63" s="73"/>
      <c r="G63" s="73"/>
      <c r="H63" s="73"/>
      <c r="I63" s="75"/>
      <c r="J63" s="80"/>
      <c r="K63" s="73"/>
      <c r="L63" s="73"/>
      <c r="M63" s="73"/>
    </row>
    <row r="64" spans="2:13" ht="15">
      <c r="B64" s="73" t="s">
        <v>111</v>
      </c>
      <c r="C64" s="81">
        <v>4543</v>
      </c>
      <c r="D64" s="73"/>
      <c r="E64" s="73"/>
      <c r="F64" s="73"/>
      <c r="G64" s="73"/>
      <c r="H64" s="73"/>
      <c r="I64" s="75"/>
      <c r="J64" s="80">
        <v>2020</v>
      </c>
      <c r="K64" s="73"/>
      <c r="L64" s="73"/>
      <c r="M64" s="73"/>
    </row>
    <row r="65" spans="2:13" ht="15">
      <c r="B65" s="73" t="s">
        <v>112</v>
      </c>
      <c r="C65" s="81">
        <v>-5053</v>
      </c>
      <c r="D65" s="73"/>
      <c r="E65" s="73"/>
      <c r="F65" s="73"/>
      <c r="G65" s="73"/>
      <c r="H65" s="73"/>
      <c r="I65" s="75"/>
      <c r="J65" s="80">
        <v>-7454</v>
      </c>
      <c r="K65" s="73"/>
      <c r="L65" s="73"/>
      <c r="M65" s="73"/>
    </row>
    <row r="66" spans="2:13" ht="15.75" thickBot="1">
      <c r="B66" s="73"/>
      <c r="C66" s="99">
        <f aca="true" t="shared" si="7" ref="C66:J66">SUM(C64:C65)</f>
        <v>-510</v>
      </c>
      <c r="D66" s="96">
        <f t="shared" si="7"/>
        <v>0</v>
      </c>
      <c r="E66" s="96">
        <f t="shared" si="7"/>
        <v>0</v>
      </c>
      <c r="F66" s="96">
        <f t="shared" si="7"/>
        <v>0</v>
      </c>
      <c r="G66" s="96">
        <f t="shared" si="7"/>
        <v>0</v>
      </c>
      <c r="H66" s="96">
        <f t="shared" si="7"/>
        <v>0</v>
      </c>
      <c r="I66" s="97">
        <f t="shared" si="7"/>
        <v>0</v>
      </c>
      <c r="J66" s="100">
        <f t="shared" si="7"/>
        <v>-5434</v>
      </c>
      <c r="K66" s="73"/>
      <c r="L66" s="73"/>
      <c r="M66" s="73"/>
    </row>
    <row r="67" spans="2:13" ht="15">
      <c r="B67" s="73"/>
      <c r="C67" s="97"/>
      <c r="D67" s="97"/>
      <c r="E67" s="97"/>
      <c r="F67" s="97"/>
      <c r="G67" s="97"/>
      <c r="H67" s="97"/>
      <c r="I67" s="97"/>
      <c r="J67" s="80"/>
      <c r="K67" s="73"/>
      <c r="L67" s="73"/>
      <c r="M67" s="73"/>
    </row>
    <row r="68" spans="2:13" ht="15">
      <c r="B68" s="73"/>
      <c r="C68" s="97"/>
      <c r="D68" s="97"/>
      <c r="E68" s="97"/>
      <c r="F68" s="97"/>
      <c r="G68" s="97"/>
      <c r="H68" s="97"/>
      <c r="I68" s="97"/>
      <c r="J68" s="101"/>
      <c r="K68" s="73"/>
      <c r="L68" s="73"/>
      <c r="M68" s="73"/>
    </row>
    <row r="69" spans="2:13" ht="15">
      <c r="B69" s="73"/>
      <c r="C69" s="81"/>
      <c r="D69" s="73"/>
      <c r="E69" s="73"/>
      <c r="F69" s="73"/>
      <c r="G69" s="73"/>
      <c r="H69" s="73"/>
      <c r="I69" s="75"/>
      <c r="J69" s="80"/>
      <c r="K69" s="73"/>
      <c r="L69" s="73"/>
      <c r="M69" s="73"/>
    </row>
    <row r="70" spans="2:13" ht="15">
      <c r="B70" s="73"/>
      <c r="C70" s="81"/>
      <c r="D70" s="81" t="e">
        <f aca="true" t="shared" si="8" ref="D70:I70">D59-D66</f>
        <v>#REF!</v>
      </c>
      <c r="E70" s="81" t="e">
        <f t="shared" si="8"/>
        <v>#REF!</v>
      </c>
      <c r="F70" s="81" t="e">
        <f t="shared" si="8"/>
        <v>#REF!</v>
      </c>
      <c r="G70" s="81" t="e">
        <f t="shared" si="8"/>
        <v>#REF!</v>
      </c>
      <c r="H70" s="81" t="e">
        <f t="shared" si="8"/>
        <v>#REF!</v>
      </c>
      <c r="I70" s="85" t="e">
        <f t="shared" si="8"/>
        <v>#REF!</v>
      </c>
      <c r="J70" s="80"/>
      <c r="K70" s="73"/>
      <c r="L70" s="73"/>
      <c r="M70" s="73"/>
    </row>
    <row r="71" spans="2:13" ht="15">
      <c r="B71" s="73"/>
      <c r="C71" s="74"/>
      <c r="D71" s="73"/>
      <c r="E71" s="73"/>
      <c r="F71" s="73"/>
      <c r="G71" s="73"/>
      <c r="H71" s="73"/>
      <c r="I71" s="75"/>
      <c r="J71" s="80"/>
      <c r="K71" s="73"/>
      <c r="L71" s="73"/>
      <c r="M71" s="73"/>
    </row>
    <row r="72" spans="2:13" ht="15">
      <c r="B72" s="73"/>
      <c r="C72" s="74"/>
      <c r="D72" s="73"/>
      <c r="E72" s="73"/>
      <c r="F72" s="73"/>
      <c r="G72" s="73"/>
      <c r="H72" s="73"/>
      <c r="I72" s="75"/>
      <c r="J72" s="80"/>
      <c r="K72" s="73"/>
      <c r="L72" s="73"/>
      <c r="M72" s="73"/>
    </row>
    <row r="73" spans="2:13" ht="15">
      <c r="B73" s="73"/>
      <c r="C73" s="74"/>
      <c r="D73" s="73"/>
      <c r="E73" s="73"/>
      <c r="F73" s="73"/>
      <c r="G73" s="73"/>
      <c r="H73" s="73"/>
      <c r="I73" s="75"/>
      <c r="J73" s="80"/>
      <c r="K73" s="73"/>
      <c r="L73" s="73"/>
      <c r="M73" s="73"/>
    </row>
    <row r="74" spans="2:13" ht="15">
      <c r="B74" s="73"/>
      <c r="C74" s="74"/>
      <c r="D74" s="73"/>
      <c r="E74" s="73"/>
      <c r="F74" s="73"/>
      <c r="G74" s="73"/>
      <c r="H74" s="73"/>
      <c r="I74" s="75"/>
      <c r="J74" s="80"/>
      <c r="K74" s="73"/>
      <c r="L74" s="73"/>
      <c r="M74" s="73"/>
    </row>
    <row r="75" spans="2:13" ht="15">
      <c r="B75" s="73"/>
      <c r="C75" s="74"/>
      <c r="D75" s="73"/>
      <c r="E75" s="73"/>
      <c r="F75" s="73"/>
      <c r="G75" s="73"/>
      <c r="H75" s="73"/>
      <c r="I75" s="75"/>
      <c r="J75" s="80"/>
      <c r="K75" s="73"/>
      <c r="L75" s="73"/>
      <c r="M75" s="73"/>
    </row>
    <row r="76" spans="2:13" ht="15">
      <c r="B76" s="102"/>
      <c r="C76" s="74"/>
      <c r="D76" s="73"/>
      <c r="E76" s="73"/>
      <c r="F76" s="73"/>
      <c r="G76" s="73"/>
      <c r="H76" s="73"/>
      <c r="I76" s="75"/>
      <c r="J76" s="76"/>
      <c r="K76" s="73"/>
      <c r="L76" s="73"/>
      <c r="M76" s="73"/>
    </row>
    <row r="77" spans="2:13" ht="15">
      <c r="B77" s="102"/>
      <c r="C77" s="74"/>
      <c r="D77" s="73"/>
      <c r="E77" s="73"/>
      <c r="F77" s="73"/>
      <c r="G77" s="73"/>
      <c r="H77" s="73"/>
      <c r="I77" s="75"/>
      <c r="J77" s="76"/>
      <c r="K77" s="73"/>
      <c r="L77" s="73"/>
      <c r="M77" s="73"/>
    </row>
    <row r="78" spans="2:13" ht="15">
      <c r="B78" s="73"/>
      <c r="C78" s="74"/>
      <c r="D78" s="73"/>
      <c r="E78" s="73"/>
      <c r="F78" s="73"/>
      <c r="G78" s="73"/>
      <c r="H78" s="73"/>
      <c r="I78" s="75"/>
      <c r="J78" s="76"/>
      <c r="K78" s="73"/>
      <c r="L78" s="73"/>
      <c r="M78" s="73"/>
    </row>
    <row r="79" spans="2:13" ht="15">
      <c r="B79" s="73"/>
      <c r="C79" s="74"/>
      <c r="D79" s="73"/>
      <c r="E79" s="73"/>
      <c r="F79" s="73"/>
      <c r="G79" s="73"/>
      <c r="H79" s="73"/>
      <c r="I79" s="75"/>
      <c r="J79" s="76"/>
      <c r="K79" s="73"/>
      <c r="L79" s="73"/>
      <c r="M79" s="73"/>
    </row>
    <row r="80" spans="2:13" ht="15">
      <c r="B80" s="73"/>
      <c r="C80" s="74"/>
      <c r="D80" s="73"/>
      <c r="E80" s="73"/>
      <c r="F80" s="73"/>
      <c r="G80" s="73"/>
      <c r="H80" s="73"/>
      <c r="I80" s="75"/>
      <c r="J80" s="76"/>
      <c r="K80" s="73"/>
      <c r="L80" s="73"/>
      <c r="M80" s="73"/>
    </row>
    <row r="81" spans="2:13" ht="15">
      <c r="B81" s="73"/>
      <c r="C81" s="74"/>
      <c r="D81" s="73"/>
      <c r="E81" s="73"/>
      <c r="F81" s="73"/>
      <c r="G81" s="73"/>
      <c r="H81" s="73"/>
      <c r="I81" s="75"/>
      <c r="J81" s="76"/>
      <c r="K81" s="73"/>
      <c r="L81" s="73"/>
      <c r="M81" s="73"/>
    </row>
    <row r="82" spans="2:13" ht="15">
      <c r="B82" s="73"/>
      <c r="C82" s="74"/>
      <c r="D82" s="73"/>
      <c r="E82" s="73"/>
      <c r="F82" s="73"/>
      <c r="G82" s="73"/>
      <c r="H82" s="73"/>
      <c r="I82" s="75"/>
      <c r="J82" s="76"/>
      <c r="K82" s="73"/>
      <c r="L82" s="73"/>
      <c r="M82" s="73"/>
    </row>
    <row r="83" spans="2:13" ht="15">
      <c r="B83" s="73"/>
      <c r="C83" s="74"/>
      <c r="D83" s="73"/>
      <c r="E83" s="73"/>
      <c r="F83" s="73"/>
      <c r="G83" s="73"/>
      <c r="H83" s="73"/>
      <c r="I83" s="75"/>
      <c r="J83" s="76"/>
      <c r="K83" s="73"/>
      <c r="L83" s="73"/>
      <c r="M83" s="73"/>
    </row>
    <row r="84" spans="2:13" ht="15">
      <c r="B84" s="73"/>
      <c r="C84" s="74"/>
      <c r="D84" s="73"/>
      <c r="E84" s="73"/>
      <c r="F84" s="73"/>
      <c r="G84" s="73"/>
      <c r="H84" s="73"/>
      <c r="I84" s="75"/>
      <c r="J84" s="76"/>
      <c r="K84" s="73"/>
      <c r="L84" s="73"/>
      <c r="M84" s="73"/>
    </row>
    <row r="85" spans="2:13" ht="15">
      <c r="B85" s="73"/>
      <c r="C85" s="74"/>
      <c r="D85" s="73"/>
      <c r="E85" s="73"/>
      <c r="F85" s="73"/>
      <c r="G85" s="73"/>
      <c r="H85" s="73"/>
      <c r="I85" s="75"/>
      <c r="J85" s="76"/>
      <c r="K85" s="73"/>
      <c r="L85" s="73"/>
      <c r="M85" s="73"/>
    </row>
    <row r="86" spans="2:13" ht="15">
      <c r="B86" s="73"/>
      <c r="C86" s="74"/>
      <c r="D86" s="73"/>
      <c r="E86" s="73"/>
      <c r="F86" s="73"/>
      <c r="G86" s="73"/>
      <c r="H86" s="73"/>
      <c r="I86" s="75"/>
      <c r="J86" s="76"/>
      <c r="K86" s="73"/>
      <c r="L86" s="73"/>
      <c r="M86" s="73"/>
    </row>
    <row r="87" spans="2:13" ht="15">
      <c r="B87" s="73"/>
      <c r="C87" s="74"/>
      <c r="D87" s="73"/>
      <c r="E87" s="73"/>
      <c r="F87" s="73"/>
      <c r="G87" s="73"/>
      <c r="H87" s="73"/>
      <c r="I87" s="75"/>
      <c r="J87" s="76"/>
      <c r="K87" s="73"/>
      <c r="L87" s="73"/>
      <c r="M87" s="73"/>
    </row>
    <row r="88" spans="2:13" ht="15">
      <c r="B88" s="73"/>
      <c r="C88" s="74"/>
      <c r="D88" s="73"/>
      <c r="E88" s="73"/>
      <c r="F88" s="73"/>
      <c r="G88" s="73"/>
      <c r="H88" s="73"/>
      <c r="I88" s="75"/>
      <c r="J88" s="76"/>
      <c r="K88" s="73"/>
      <c r="L88" s="73"/>
      <c r="M88" s="73"/>
    </row>
    <row r="89" spans="2:13" ht="15">
      <c r="B89" s="73"/>
      <c r="C89" s="74"/>
      <c r="D89" s="73"/>
      <c r="E89" s="73"/>
      <c r="F89" s="73"/>
      <c r="G89" s="73"/>
      <c r="H89" s="73"/>
      <c r="I89" s="75"/>
      <c r="J89" s="76"/>
      <c r="K89" s="73"/>
      <c r="L89" s="73"/>
      <c r="M89" s="73"/>
    </row>
    <row r="90" spans="2:13" ht="15">
      <c r="B90" s="73"/>
      <c r="C90" s="74"/>
      <c r="D90" s="73"/>
      <c r="E90" s="73"/>
      <c r="F90" s="73"/>
      <c r="G90" s="73"/>
      <c r="H90" s="73"/>
      <c r="I90" s="75"/>
      <c r="J90" s="76"/>
      <c r="K90" s="73"/>
      <c r="L90" s="73"/>
      <c r="M90" s="73"/>
    </row>
    <row r="91" spans="2:13" ht="15">
      <c r="B91" s="73"/>
      <c r="C91" s="74"/>
      <c r="D91" s="73"/>
      <c r="E91" s="73"/>
      <c r="F91" s="73"/>
      <c r="G91" s="73"/>
      <c r="H91" s="73"/>
      <c r="I91" s="75"/>
      <c r="J91" s="76"/>
      <c r="K91" s="73"/>
      <c r="L91" s="73"/>
      <c r="M91" s="73"/>
    </row>
    <row r="92" spans="2:13" ht="15">
      <c r="B92" s="73"/>
      <c r="C92" s="74"/>
      <c r="D92" s="73"/>
      <c r="E92" s="73"/>
      <c r="F92" s="73"/>
      <c r="G92" s="73"/>
      <c r="H92" s="73"/>
      <c r="I92" s="75"/>
      <c r="J92" s="76"/>
      <c r="K92" s="73"/>
      <c r="L92" s="73"/>
      <c r="M92" s="73"/>
    </row>
    <row r="93" spans="2:13" ht="15">
      <c r="B93" s="73"/>
      <c r="C93" s="74"/>
      <c r="D93" s="73"/>
      <c r="E93" s="73"/>
      <c r="F93" s="73"/>
      <c r="G93" s="73"/>
      <c r="H93" s="73"/>
      <c r="I93" s="75"/>
      <c r="J93" s="76"/>
      <c r="K93" s="73"/>
      <c r="L93" s="73"/>
      <c r="M93" s="73"/>
    </row>
    <row r="94" spans="2:13" ht="15">
      <c r="B94" s="73"/>
      <c r="C94" s="74"/>
      <c r="D94" s="73"/>
      <c r="E94" s="73"/>
      <c r="F94" s="73"/>
      <c r="G94" s="73"/>
      <c r="H94" s="73"/>
      <c r="I94" s="75"/>
      <c r="J94" s="76"/>
      <c r="K94" s="73"/>
      <c r="L94" s="73"/>
      <c r="M94" s="73"/>
    </row>
    <row r="95" spans="2:13" ht="15">
      <c r="B95" s="73"/>
      <c r="C95" s="74"/>
      <c r="D95" s="73"/>
      <c r="E95" s="73"/>
      <c r="F95" s="73"/>
      <c r="G95" s="73"/>
      <c r="H95" s="73"/>
      <c r="I95" s="75"/>
      <c r="J95" s="76"/>
      <c r="K95" s="73"/>
      <c r="L95" s="73"/>
      <c r="M95" s="73"/>
    </row>
    <row r="96" spans="2:13" ht="15">
      <c r="B96" s="73"/>
      <c r="C96" s="74"/>
      <c r="D96" s="73"/>
      <c r="E96" s="73"/>
      <c r="F96" s="73"/>
      <c r="G96" s="73"/>
      <c r="H96" s="73"/>
      <c r="I96" s="75"/>
      <c r="J96" s="76"/>
      <c r="K96" s="73"/>
      <c r="L96" s="73"/>
      <c r="M96" s="73"/>
    </row>
    <row r="97" spans="2:13" ht="15">
      <c r="B97" s="73"/>
      <c r="C97" s="74"/>
      <c r="D97" s="73"/>
      <c r="E97" s="73"/>
      <c r="F97" s="73"/>
      <c r="G97" s="73"/>
      <c r="H97" s="73"/>
      <c r="I97" s="75"/>
      <c r="J97" s="76"/>
      <c r="K97" s="73"/>
      <c r="L97" s="73"/>
      <c r="M97" s="73"/>
    </row>
  </sheetData>
  <mergeCells count="1">
    <mergeCell ref="F9:G9"/>
  </mergeCells>
  <printOptions/>
  <pageMargins left="0.7" right="0.5" top="0.3" bottom="0.25" header="0.2" footer="0.2"/>
  <pageSetup fitToHeight="1" fitToWidth="1"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B1:AV61"/>
  <sheetViews>
    <sheetView workbookViewId="0" topLeftCell="A20">
      <selection activeCell="B30" sqref="B30"/>
    </sheetView>
  </sheetViews>
  <sheetFormatPr defaultColWidth="9.140625" defaultRowHeight="12.75"/>
  <cols>
    <col min="1" max="1" width="1.57421875" style="72" customWidth="1"/>
    <col min="2" max="2" width="38.140625" style="1" customWidth="1"/>
    <col min="3" max="3" width="13.57421875" style="17" customWidth="1"/>
    <col min="4" max="4" width="3.7109375" style="17" customWidth="1"/>
    <col min="5" max="5" width="13.57421875" style="17" bestFit="1" customWidth="1"/>
    <col min="6" max="6" width="3.7109375" style="17" customWidth="1"/>
    <col min="7" max="7" width="11.8515625" style="17" bestFit="1" customWidth="1"/>
    <col min="8" max="8" width="3.7109375" style="17" customWidth="1"/>
    <col min="9" max="9" width="14.7109375" style="17" customWidth="1"/>
    <col min="10" max="10" width="14.57421875" style="156" bestFit="1" customWidth="1"/>
    <col min="11" max="16384" width="9.140625" style="72" customWidth="1"/>
  </cols>
  <sheetData>
    <row r="1" spans="2:19" s="20" customFormat="1" ht="20.25">
      <c r="B1" s="62" t="s">
        <v>172</v>
      </c>
      <c r="C1" s="117"/>
      <c r="D1" s="118"/>
      <c r="E1" s="119"/>
      <c r="F1" s="119"/>
      <c r="G1" s="118"/>
      <c r="H1" s="118"/>
      <c r="I1" s="120"/>
      <c r="J1" s="118"/>
      <c r="K1" s="121"/>
      <c r="L1" s="122"/>
      <c r="M1" s="122"/>
      <c r="N1" s="123"/>
      <c r="O1" s="124"/>
      <c r="P1" s="124"/>
      <c r="Q1" s="124"/>
      <c r="R1" s="124"/>
      <c r="S1" s="124"/>
    </row>
    <row r="2" spans="2:19" s="20" customFormat="1" ht="20.25">
      <c r="B2" s="62"/>
      <c r="C2" s="117"/>
      <c r="D2" s="118"/>
      <c r="E2" s="119"/>
      <c r="F2" s="119"/>
      <c r="G2" s="125"/>
      <c r="H2" s="118"/>
      <c r="I2" s="120"/>
      <c r="J2" s="118"/>
      <c r="K2" s="121"/>
      <c r="L2" s="122"/>
      <c r="M2" s="122"/>
      <c r="N2" s="123"/>
      <c r="O2" s="124"/>
      <c r="P2" s="124"/>
      <c r="Q2" s="124"/>
      <c r="R2" s="124"/>
      <c r="S2" s="124"/>
    </row>
    <row r="3" spans="2:19" s="20" customFormat="1" ht="15">
      <c r="B3" s="65" t="s">
        <v>72</v>
      </c>
      <c r="C3" s="117"/>
      <c r="D3" s="118"/>
      <c r="E3" s="119"/>
      <c r="F3" s="119"/>
      <c r="G3" s="118"/>
      <c r="H3" s="118"/>
      <c r="I3" s="120"/>
      <c r="J3" s="118"/>
      <c r="K3" s="121"/>
      <c r="L3" s="122"/>
      <c r="M3" s="122"/>
      <c r="N3" s="126"/>
      <c r="O3" s="127"/>
      <c r="P3" s="127"/>
      <c r="Q3" s="127"/>
      <c r="R3" s="127"/>
      <c r="S3" s="127"/>
    </row>
    <row r="4" spans="2:19" s="20" customFormat="1" ht="12.75" customHeight="1">
      <c r="B4" s="65" t="str">
        <f>'Qtr-Cashflow (2)'!B4</f>
        <v>FOR THE THIRD FINANCIAL QUARTER ENDED 30 SEPTEMBER 2003</v>
      </c>
      <c r="C4" s="117"/>
      <c r="D4" s="119"/>
      <c r="E4" s="119"/>
      <c r="F4" s="119"/>
      <c r="G4" s="119"/>
      <c r="H4" s="119"/>
      <c r="I4" s="128"/>
      <c r="J4" s="119"/>
      <c r="K4" s="122"/>
      <c r="L4" s="122"/>
      <c r="M4" s="122"/>
      <c r="N4" s="126"/>
      <c r="O4" s="127"/>
      <c r="P4" s="127"/>
      <c r="Q4" s="127"/>
      <c r="R4" s="127"/>
      <c r="S4" s="127"/>
    </row>
    <row r="5" spans="2:19" s="20" customFormat="1" ht="15">
      <c r="B5" s="66" t="s">
        <v>74</v>
      </c>
      <c r="C5" s="129"/>
      <c r="D5" s="119"/>
      <c r="E5" s="119"/>
      <c r="F5" s="119"/>
      <c r="G5" s="119"/>
      <c r="H5" s="119"/>
      <c r="I5" s="128"/>
      <c r="J5" s="119"/>
      <c r="K5" s="122"/>
      <c r="L5" s="122"/>
      <c r="M5" s="122"/>
      <c r="N5" s="126"/>
      <c r="O5" s="127"/>
      <c r="P5" s="127"/>
      <c r="Q5" s="127"/>
      <c r="R5" s="127"/>
      <c r="S5" s="127"/>
    </row>
    <row r="6" spans="2:19" s="20" customFormat="1" ht="15">
      <c r="B6" s="66"/>
      <c r="C6" s="129"/>
      <c r="D6" s="119"/>
      <c r="E6" s="119"/>
      <c r="F6" s="119"/>
      <c r="G6" s="119"/>
      <c r="H6" s="119"/>
      <c r="I6" s="128"/>
      <c r="J6" s="119"/>
      <c r="K6" s="122"/>
      <c r="L6" s="122"/>
      <c r="M6" s="122"/>
      <c r="N6" s="126"/>
      <c r="O6" s="127"/>
      <c r="P6" s="127"/>
      <c r="Q6" s="127"/>
      <c r="R6" s="127"/>
      <c r="S6" s="127"/>
    </row>
    <row r="7" spans="2:19" s="20" customFormat="1" ht="15">
      <c r="B7" s="130" t="s">
        <v>113</v>
      </c>
      <c r="C7" s="23"/>
      <c r="D7" s="119"/>
      <c r="E7" s="119"/>
      <c r="F7" s="119"/>
      <c r="G7" s="119"/>
      <c r="H7" s="119"/>
      <c r="I7" s="128"/>
      <c r="J7" s="119"/>
      <c r="K7" s="122"/>
      <c r="L7" s="122"/>
      <c r="M7" s="122"/>
      <c r="N7" s="126"/>
      <c r="O7" s="127"/>
      <c r="P7" s="127"/>
      <c r="Q7" s="127"/>
      <c r="R7" s="127"/>
      <c r="S7" s="127"/>
    </row>
    <row r="8" spans="2:19" s="20" customFormat="1" ht="15">
      <c r="B8" s="131"/>
      <c r="C8" s="129"/>
      <c r="D8" s="119"/>
      <c r="E8" s="119"/>
      <c r="F8" s="119"/>
      <c r="G8" s="119"/>
      <c r="H8" s="119"/>
      <c r="I8" s="128"/>
      <c r="J8" s="119"/>
      <c r="K8" s="122"/>
      <c r="L8" s="122"/>
      <c r="M8" s="122"/>
      <c r="N8" s="126"/>
      <c r="O8" s="127"/>
      <c r="P8" s="127"/>
      <c r="Q8" s="127"/>
      <c r="R8" s="127"/>
      <c r="S8" s="127"/>
    </row>
    <row r="9" spans="2:19" s="20" customFormat="1" ht="15">
      <c r="B9" s="132"/>
      <c r="C9" s="129"/>
      <c r="D9" s="119"/>
      <c r="E9" s="119"/>
      <c r="F9" s="119"/>
      <c r="G9" s="119"/>
      <c r="H9" s="119"/>
      <c r="I9" s="128"/>
      <c r="J9" s="119"/>
      <c r="K9" s="122"/>
      <c r="L9" s="122"/>
      <c r="M9" s="122"/>
      <c r="N9" s="126"/>
      <c r="O9" s="127"/>
      <c r="P9" s="127"/>
      <c r="Q9" s="127"/>
      <c r="R9" s="127"/>
      <c r="S9" s="127"/>
    </row>
    <row r="10" spans="2:9" s="133" customFormat="1" ht="14.25">
      <c r="B10" s="5"/>
      <c r="C10" s="134" t="s">
        <v>114</v>
      </c>
      <c r="D10" s="134"/>
      <c r="E10" s="134" t="s">
        <v>114</v>
      </c>
      <c r="F10" s="134"/>
      <c r="G10" s="134" t="s">
        <v>115</v>
      </c>
      <c r="H10" s="134"/>
      <c r="I10" s="134"/>
    </row>
    <row r="11" spans="2:9" s="133" customFormat="1" ht="15">
      <c r="B11" s="135"/>
      <c r="C11" s="134" t="s">
        <v>116</v>
      </c>
      <c r="D11" s="134"/>
      <c r="E11" s="134" t="s">
        <v>117</v>
      </c>
      <c r="F11" s="134"/>
      <c r="G11" s="134" t="s">
        <v>118</v>
      </c>
      <c r="H11" s="134"/>
      <c r="I11" s="134" t="s">
        <v>67</v>
      </c>
    </row>
    <row r="12" spans="2:9" s="133" customFormat="1" ht="15">
      <c r="B12" s="135"/>
      <c r="C12" s="134" t="s">
        <v>45</v>
      </c>
      <c r="D12" s="134"/>
      <c r="E12" s="134" t="s">
        <v>45</v>
      </c>
      <c r="F12" s="134"/>
      <c r="G12" s="134" t="s">
        <v>45</v>
      </c>
      <c r="H12" s="134"/>
      <c r="I12" s="134" t="s">
        <v>45</v>
      </c>
    </row>
    <row r="13" spans="2:10" ht="12.75" customHeight="1">
      <c r="B13" s="73"/>
      <c r="C13" s="136"/>
      <c r="D13" s="137"/>
      <c r="E13" s="136"/>
      <c r="F13" s="134"/>
      <c r="G13" s="136"/>
      <c r="H13" s="134"/>
      <c r="I13" s="136"/>
      <c r="J13" s="72"/>
    </row>
    <row r="14" spans="2:10" ht="12.75" customHeight="1">
      <c r="B14" s="73" t="s">
        <v>119</v>
      </c>
      <c r="C14" s="138">
        <f>42000000/1000</f>
        <v>42000</v>
      </c>
      <c r="D14" s="139"/>
      <c r="E14" s="138">
        <f>2506562/1000</f>
        <v>2506.562</v>
      </c>
      <c r="F14" s="140"/>
      <c r="G14" s="138">
        <f>22765536/1000</f>
        <v>22765.536</v>
      </c>
      <c r="H14" s="140"/>
      <c r="I14" s="138">
        <f>+SUM(C14:G14)+0.5</f>
        <v>67272.598</v>
      </c>
      <c r="J14" s="72"/>
    </row>
    <row r="15" spans="2:10" ht="12.75" customHeight="1">
      <c r="B15" s="73"/>
      <c r="C15" s="141"/>
      <c r="D15" s="139"/>
      <c r="E15" s="138"/>
      <c r="F15" s="140"/>
      <c r="G15" s="138"/>
      <c r="H15" s="140"/>
      <c r="I15" s="138"/>
      <c r="J15" s="72"/>
    </row>
    <row r="16" spans="2:10" ht="12.75" customHeight="1">
      <c r="B16" s="73" t="s">
        <v>120</v>
      </c>
      <c r="C16" s="142">
        <v>0</v>
      </c>
      <c r="D16" s="143"/>
      <c r="E16" s="142">
        <v>0</v>
      </c>
      <c r="F16" s="143"/>
      <c r="G16" s="144">
        <f>11728114/1000</f>
        <v>11728.114</v>
      </c>
      <c r="H16" s="143"/>
      <c r="I16" s="138">
        <f>+SUM(C16:G16)</f>
        <v>11728.114</v>
      </c>
      <c r="J16" s="72"/>
    </row>
    <row r="17" spans="2:10" ht="12.75" customHeight="1">
      <c r="B17" s="73"/>
      <c r="C17" s="142"/>
      <c r="D17" s="143"/>
      <c r="E17" s="142"/>
      <c r="F17" s="143"/>
      <c r="G17" s="144"/>
      <c r="H17" s="143"/>
      <c r="I17" s="138"/>
      <c r="J17" s="72"/>
    </row>
    <row r="18" spans="2:9" s="114" customFormat="1" ht="12.75" customHeight="1">
      <c r="B18" s="73" t="s">
        <v>24</v>
      </c>
      <c r="C18" s="145">
        <v>0</v>
      </c>
      <c r="D18" s="146"/>
      <c r="E18" s="145">
        <v>0</v>
      </c>
      <c r="F18" s="146"/>
      <c r="G18" s="147">
        <f>-1512000/1000</f>
        <v>-1512</v>
      </c>
      <c r="H18" s="146"/>
      <c r="I18" s="148">
        <f>+SUM(C18:G18)</f>
        <v>-1512</v>
      </c>
    </row>
    <row r="19" spans="2:10" ht="12.75" customHeight="1">
      <c r="B19" s="73"/>
      <c r="C19" s="136"/>
      <c r="D19" s="137"/>
      <c r="E19" s="149"/>
      <c r="F19" s="150"/>
      <c r="G19" s="149"/>
      <c r="H19" s="150"/>
      <c r="I19" s="149"/>
      <c r="J19" s="72"/>
    </row>
    <row r="20" spans="2:10" ht="15">
      <c r="B20" s="73" t="s">
        <v>121</v>
      </c>
      <c r="C20" s="93">
        <f>'Qtr-BS (2)'!E43</f>
        <v>42000</v>
      </c>
      <c r="D20" s="93"/>
      <c r="E20" s="93">
        <f>'Qtr-BS (2)'!E45</f>
        <v>2507</v>
      </c>
      <c r="F20" s="93"/>
      <c r="G20" s="93">
        <f>'Qtr-BS (2)'!E46</f>
        <v>32982</v>
      </c>
      <c r="H20" s="93"/>
      <c r="I20" s="93">
        <f>SUM(C20:G20)</f>
        <v>77489</v>
      </c>
      <c r="J20" s="72"/>
    </row>
    <row r="21" spans="2:10" ht="15">
      <c r="B21" s="73"/>
      <c r="C21" s="93"/>
      <c r="D21" s="93"/>
      <c r="E21" s="93"/>
      <c r="F21" s="93"/>
      <c r="G21" s="93"/>
      <c r="H21" s="93"/>
      <c r="I21" s="93"/>
      <c r="J21" s="72"/>
    </row>
    <row r="22" spans="2:10" ht="12.75" customHeight="1">
      <c r="B22" s="73" t="s">
        <v>122</v>
      </c>
      <c r="C22" s="82">
        <v>0</v>
      </c>
      <c r="D22" s="82"/>
      <c r="E22" s="82">
        <v>0</v>
      </c>
      <c r="F22" s="82"/>
      <c r="G22" s="82">
        <v>9086</v>
      </c>
      <c r="H22" s="82"/>
      <c r="I22" s="82">
        <f>SUM(C22:G22)</f>
        <v>9086</v>
      </c>
      <c r="J22" s="151"/>
    </row>
    <row r="23" spans="2:10" ht="12.75" customHeight="1">
      <c r="B23" s="73"/>
      <c r="C23" s="82"/>
      <c r="D23" s="82"/>
      <c r="E23" s="82"/>
      <c r="F23" s="82"/>
      <c r="G23" s="82"/>
      <c r="H23" s="82"/>
      <c r="I23" s="82"/>
      <c r="J23" s="151"/>
    </row>
    <row r="24" spans="2:10" ht="12.75" customHeight="1">
      <c r="B24" s="73" t="s">
        <v>205</v>
      </c>
      <c r="C24" s="82">
        <v>0</v>
      </c>
      <c r="D24" s="82"/>
      <c r="E24" s="82">
        <v>-132</v>
      </c>
      <c r="F24" s="82"/>
      <c r="G24" s="82">
        <v>0</v>
      </c>
      <c r="H24" s="82"/>
      <c r="I24" s="82">
        <f>SUM(C24:G24)</f>
        <v>-132</v>
      </c>
      <c r="J24" s="151"/>
    </row>
    <row r="25" spans="2:10" ht="12.75" customHeight="1">
      <c r="B25" s="73"/>
      <c r="C25" s="82"/>
      <c r="D25" s="82"/>
      <c r="E25" s="82"/>
      <c r="F25" s="82"/>
      <c r="G25" s="82"/>
      <c r="H25" s="82"/>
      <c r="I25" s="82"/>
      <c r="J25" s="151"/>
    </row>
    <row r="26" spans="2:10" s="103" customFormat="1" ht="12.75" customHeight="1">
      <c r="B26" s="75" t="s">
        <v>123</v>
      </c>
      <c r="C26" s="82">
        <v>21000</v>
      </c>
      <c r="D26" s="82"/>
      <c r="E26" s="82">
        <v>0</v>
      </c>
      <c r="F26" s="82"/>
      <c r="G26" s="82">
        <v>-21000</v>
      </c>
      <c r="H26" s="82"/>
      <c r="I26" s="82">
        <f>SUM(C26:G26)</f>
        <v>0</v>
      </c>
      <c r="J26" s="151"/>
    </row>
    <row r="27" spans="2:10" ht="12.75" customHeight="1">
      <c r="B27" s="73"/>
      <c r="C27" s="82"/>
      <c r="D27" s="82"/>
      <c r="E27" s="82"/>
      <c r="F27" s="82"/>
      <c r="G27" s="82"/>
      <c r="H27" s="82"/>
      <c r="I27" s="82"/>
      <c r="J27" s="151"/>
    </row>
    <row r="28" spans="2:10" ht="12.75" customHeight="1">
      <c r="B28" s="73" t="s">
        <v>24</v>
      </c>
      <c r="C28" s="87">
        <v>0</v>
      </c>
      <c r="D28" s="87"/>
      <c r="E28" s="87">
        <v>0</v>
      </c>
      <c r="F28" s="87"/>
      <c r="G28" s="87">
        <v>-2268</v>
      </c>
      <c r="H28" s="87"/>
      <c r="I28" s="87">
        <f>SUM(C28:G28)</f>
        <v>-2268</v>
      </c>
      <c r="J28" s="151"/>
    </row>
    <row r="29" spans="2:10" ht="12.75" customHeight="1">
      <c r="B29" s="73"/>
      <c r="C29" s="82"/>
      <c r="D29" s="82"/>
      <c r="E29" s="82"/>
      <c r="F29" s="82"/>
      <c r="G29" s="82"/>
      <c r="H29" s="82"/>
      <c r="I29" s="82"/>
      <c r="J29" s="152"/>
    </row>
    <row r="30" spans="2:48" ht="12.75" customHeight="1" thickBot="1">
      <c r="B30" s="73" t="s">
        <v>204</v>
      </c>
      <c r="C30" s="153">
        <f>SUM(C20:C28)</f>
        <v>63000</v>
      </c>
      <c r="D30" s="153"/>
      <c r="E30" s="153">
        <f>SUM(E20:E28)</f>
        <v>2375</v>
      </c>
      <c r="F30" s="153"/>
      <c r="G30" s="153">
        <f>SUM(G20:G28)</f>
        <v>18800</v>
      </c>
      <c r="H30" s="153"/>
      <c r="I30" s="153">
        <f>SUM(I20:I28)</f>
        <v>84175</v>
      </c>
      <c r="J30" s="15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row>
    <row r="31" spans="2:10" ht="12.75" customHeight="1">
      <c r="B31" s="73"/>
      <c r="C31" s="82"/>
      <c r="D31" s="82"/>
      <c r="E31" s="82"/>
      <c r="F31" s="82"/>
      <c r="G31" s="82"/>
      <c r="H31" s="82"/>
      <c r="I31" s="82"/>
      <c r="J31" s="152"/>
    </row>
    <row r="32" spans="2:10" ht="12.75" customHeight="1">
      <c r="B32" s="73"/>
      <c r="C32" s="93"/>
      <c r="D32" s="93"/>
      <c r="E32" s="93"/>
      <c r="F32" s="93"/>
      <c r="G32" s="93"/>
      <c r="H32" s="93"/>
      <c r="I32" s="93"/>
      <c r="J32" s="152"/>
    </row>
    <row r="33" spans="2:10" ht="12.75" customHeight="1">
      <c r="B33" s="73"/>
      <c r="C33" s="93"/>
      <c r="D33" s="93"/>
      <c r="E33" s="93"/>
      <c r="F33" s="93"/>
      <c r="G33" s="93"/>
      <c r="H33" s="93"/>
      <c r="I33" s="93"/>
      <c r="J33" s="152"/>
    </row>
    <row r="34" spans="2:10" ht="12.75" customHeight="1">
      <c r="B34" s="73"/>
      <c r="C34" s="93"/>
      <c r="D34" s="93"/>
      <c r="E34" s="93"/>
      <c r="F34" s="93"/>
      <c r="G34" s="93"/>
      <c r="H34" s="93"/>
      <c r="I34" s="93"/>
      <c r="J34" s="152"/>
    </row>
    <row r="35" spans="2:10" ht="9.75" customHeight="1">
      <c r="B35" s="73"/>
      <c r="C35" s="93"/>
      <c r="D35" s="93"/>
      <c r="E35" s="93"/>
      <c r="F35" s="93"/>
      <c r="G35" s="93"/>
      <c r="H35" s="93"/>
      <c r="I35" s="93"/>
      <c r="J35" s="152"/>
    </row>
    <row r="36" spans="2:10" ht="15">
      <c r="B36" s="155"/>
      <c r="C36" s="73"/>
      <c r="D36" s="73"/>
      <c r="E36" s="73"/>
      <c r="F36" s="73"/>
      <c r="G36" s="73"/>
      <c r="H36" s="73"/>
      <c r="I36" s="73"/>
      <c r="J36" s="72"/>
    </row>
    <row r="37" spans="2:10" ht="15">
      <c r="B37" s="155"/>
      <c r="C37" s="73"/>
      <c r="D37" s="73"/>
      <c r="E37" s="73"/>
      <c r="F37" s="73"/>
      <c r="G37" s="73"/>
      <c r="H37" s="73"/>
      <c r="I37" s="73"/>
      <c r="J37" s="72"/>
    </row>
    <row r="38" spans="2:10" ht="15">
      <c r="B38" s="155"/>
      <c r="C38" s="73"/>
      <c r="D38" s="73"/>
      <c r="E38" s="73"/>
      <c r="F38" s="73"/>
      <c r="G38" s="73"/>
      <c r="H38" s="73"/>
      <c r="I38" s="73"/>
      <c r="J38" s="72"/>
    </row>
    <row r="39" spans="2:10" ht="15">
      <c r="B39" s="155"/>
      <c r="C39" s="73"/>
      <c r="D39" s="73"/>
      <c r="E39" s="73"/>
      <c r="F39" s="73"/>
      <c r="G39" s="73"/>
      <c r="H39" s="73"/>
      <c r="I39" s="73"/>
      <c r="J39" s="72"/>
    </row>
    <row r="40" spans="2:10" ht="9.75" customHeight="1">
      <c r="B40" s="155"/>
      <c r="C40" s="73"/>
      <c r="D40" s="73"/>
      <c r="E40" s="73"/>
      <c r="F40" s="73"/>
      <c r="G40" s="73"/>
      <c r="H40" s="73"/>
      <c r="I40" s="73"/>
      <c r="J40" s="72"/>
    </row>
    <row r="41" spans="2:10" ht="15">
      <c r="B41" s="155"/>
      <c r="C41" s="73"/>
      <c r="D41" s="73"/>
      <c r="E41" s="73"/>
      <c r="F41" s="73"/>
      <c r="G41" s="73"/>
      <c r="H41" s="73"/>
      <c r="I41" s="73"/>
      <c r="J41" s="72"/>
    </row>
    <row r="42" spans="2:10" ht="9.75" customHeight="1">
      <c r="B42" s="155"/>
      <c r="C42" s="73"/>
      <c r="D42" s="73"/>
      <c r="E42" s="73"/>
      <c r="F42" s="73"/>
      <c r="G42" s="73"/>
      <c r="H42" s="73"/>
      <c r="I42" s="73"/>
      <c r="J42" s="72"/>
    </row>
    <row r="43" spans="2:10" ht="15">
      <c r="B43" s="155"/>
      <c r="C43" s="73"/>
      <c r="D43" s="73"/>
      <c r="E43" s="73"/>
      <c r="F43" s="73"/>
      <c r="G43" s="73"/>
      <c r="H43" s="73"/>
      <c r="I43" s="73"/>
      <c r="J43" s="72"/>
    </row>
    <row r="44" spans="2:10" ht="9.75" customHeight="1">
      <c r="B44" s="155"/>
      <c r="C44" s="73"/>
      <c r="D44" s="73"/>
      <c r="E44" s="73"/>
      <c r="F44" s="73"/>
      <c r="G44" s="73"/>
      <c r="H44" s="73"/>
      <c r="I44" s="73"/>
      <c r="J44" s="72"/>
    </row>
    <row r="45" spans="2:10" ht="15">
      <c r="B45" s="155"/>
      <c r="C45" s="73"/>
      <c r="D45" s="73"/>
      <c r="E45" s="73"/>
      <c r="F45" s="73"/>
      <c r="G45" s="73"/>
      <c r="H45" s="73"/>
      <c r="I45" s="73"/>
      <c r="J45" s="72"/>
    </row>
    <row r="46" spans="2:10" ht="9.75" customHeight="1">
      <c r="B46" s="155"/>
      <c r="C46" s="73"/>
      <c r="D46" s="73"/>
      <c r="E46" s="73"/>
      <c r="F46" s="73"/>
      <c r="G46" s="73"/>
      <c r="H46" s="73"/>
      <c r="I46" s="73"/>
      <c r="J46" s="72"/>
    </row>
    <row r="47" spans="2:10" ht="15">
      <c r="B47" s="155"/>
      <c r="C47" s="73"/>
      <c r="D47" s="73"/>
      <c r="E47" s="73"/>
      <c r="F47" s="73"/>
      <c r="G47" s="73"/>
      <c r="H47" s="73"/>
      <c r="I47" s="73"/>
      <c r="J47" s="72"/>
    </row>
    <row r="48" spans="2:10" ht="9.75" customHeight="1">
      <c r="B48" s="155"/>
      <c r="C48" s="73"/>
      <c r="D48" s="73"/>
      <c r="E48" s="73"/>
      <c r="F48" s="73"/>
      <c r="G48" s="73"/>
      <c r="H48" s="73"/>
      <c r="I48" s="73"/>
      <c r="J48" s="72"/>
    </row>
    <row r="49" spans="2:10" ht="15">
      <c r="B49" s="155"/>
      <c r="C49" s="73"/>
      <c r="D49" s="73"/>
      <c r="E49" s="73"/>
      <c r="F49" s="73"/>
      <c r="G49" s="73"/>
      <c r="H49" s="73"/>
      <c r="I49" s="73"/>
      <c r="J49" s="72"/>
    </row>
    <row r="50" spans="2:10" ht="9.75" customHeight="1">
      <c r="B50" s="155"/>
      <c r="C50" s="73"/>
      <c r="D50" s="73"/>
      <c r="E50" s="73"/>
      <c r="F50" s="73"/>
      <c r="G50" s="73"/>
      <c r="H50" s="73"/>
      <c r="I50" s="73"/>
      <c r="J50" s="72"/>
    </row>
    <row r="51" spans="2:10" ht="15">
      <c r="B51" s="155"/>
      <c r="C51" s="73"/>
      <c r="D51" s="73"/>
      <c r="E51" s="73"/>
      <c r="F51" s="73"/>
      <c r="G51" s="73"/>
      <c r="H51" s="73"/>
      <c r="I51" s="73"/>
      <c r="J51" s="72"/>
    </row>
    <row r="52" spans="2:10" ht="9.75" customHeight="1">
      <c r="B52" s="155"/>
      <c r="C52" s="73"/>
      <c r="D52" s="73"/>
      <c r="E52" s="73"/>
      <c r="F52" s="73"/>
      <c r="G52" s="73"/>
      <c r="H52" s="73"/>
      <c r="I52" s="73"/>
      <c r="J52" s="72"/>
    </row>
    <row r="53" spans="2:10" ht="15">
      <c r="B53" s="155"/>
      <c r="C53" s="73"/>
      <c r="D53" s="73"/>
      <c r="E53" s="73"/>
      <c r="F53" s="73"/>
      <c r="G53" s="73"/>
      <c r="H53" s="73"/>
      <c r="I53" s="73"/>
      <c r="J53" s="72"/>
    </row>
    <row r="54" spans="2:10" ht="9.75" customHeight="1">
      <c r="B54" s="155"/>
      <c r="C54" s="73"/>
      <c r="D54" s="73"/>
      <c r="E54" s="73"/>
      <c r="F54" s="73"/>
      <c r="G54" s="73"/>
      <c r="H54" s="73"/>
      <c r="I54" s="73"/>
      <c r="J54" s="72"/>
    </row>
    <row r="55" spans="2:10" ht="15">
      <c r="B55" s="155"/>
      <c r="C55" s="73"/>
      <c r="D55" s="73"/>
      <c r="E55" s="73"/>
      <c r="F55" s="73"/>
      <c r="G55" s="73"/>
      <c r="H55" s="73"/>
      <c r="I55" s="73"/>
      <c r="J55" s="72"/>
    </row>
    <row r="56" spans="2:10" ht="15">
      <c r="B56" s="155"/>
      <c r="C56" s="73"/>
      <c r="D56" s="73"/>
      <c r="E56" s="73"/>
      <c r="F56" s="73"/>
      <c r="G56" s="73"/>
      <c r="H56" s="73"/>
      <c r="I56" s="73"/>
      <c r="J56" s="72"/>
    </row>
    <row r="57" spans="2:9" ht="15">
      <c r="B57" s="73"/>
      <c r="C57" s="155"/>
      <c r="D57" s="155"/>
      <c r="E57" s="155"/>
      <c r="F57" s="155"/>
      <c r="G57" s="155"/>
      <c r="H57" s="155"/>
      <c r="I57" s="155"/>
    </row>
    <row r="58" spans="2:9" ht="15">
      <c r="B58" s="73"/>
      <c r="C58" s="155"/>
      <c r="D58" s="155"/>
      <c r="E58" s="155"/>
      <c r="F58" s="155"/>
      <c r="G58" s="155"/>
      <c r="H58" s="155"/>
      <c r="I58" s="155"/>
    </row>
    <row r="59" spans="2:9" ht="15">
      <c r="B59" s="73"/>
      <c r="C59" s="155"/>
      <c r="D59" s="155"/>
      <c r="E59" s="155"/>
      <c r="F59" s="155"/>
      <c r="G59" s="155"/>
      <c r="H59" s="155"/>
      <c r="I59" s="155"/>
    </row>
    <row r="60" spans="2:9" ht="15">
      <c r="B60" s="73"/>
      <c r="C60" s="155"/>
      <c r="D60" s="155"/>
      <c r="E60" s="155"/>
      <c r="F60" s="155"/>
      <c r="G60" s="155"/>
      <c r="H60" s="155"/>
      <c r="I60" s="155"/>
    </row>
    <row r="61" spans="2:9" ht="15">
      <c r="B61" s="73"/>
      <c r="C61" s="155"/>
      <c r="D61" s="155"/>
      <c r="E61" s="155"/>
      <c r="F61" s="155"/>
      <c r="G61" s="155"/>
      <c r="H61" s="155"/>
      <c r="I61" s="155"/>
    </row>
  </sheetData>
  <printOptions/>
  <pageMargins left="0.4" right="0.38" top="0.8" bottom="0.72" header="0.49" footer="0.41"/>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J68"/>
  <sheetViews>
    <sheetView zoomScale="75" zoomScaleNormal="75" workbookViewId="0" topLeftCell="A41">
      <selection activeCell="E65" sqref="E65"/>
    </sheetView>
  </sheetViews>
  <sheetFormatPr defaultColWidth="9.140625" defaultRowHeight="12.75"/>
  <cols>
    <col min="1" max="1" width="2.57421875" style="64" customWidth="1"/>
    <col min="2" max="2" width="50.8515625" style="122" customWidth="1"/>
    <col min="3" max="3" width="16.7109375" style="164" customWidth="1"/>
    <col min="4" max="4" width="7.00390625" style="165" customWidth="1"/>
    <col min="5" max="5" width="16.7109375" style="122" customWidth="1"/>
    <col min="6" max="6" width="1.7109375" style="122" customWidth="1"/>
    <col min="7" max="10" width="17.57421875" style="166" customWidth="1"/>
    <col min="11" max="16384" width="9.140625" style="20" customWidth="1"/>
  </cols>
  <sheetData>
    <row r="1" spans="1:10" ht="18.75">
      <c r="A1" s="62" t="s">
        <v>172</v>
      </c>
      <c r="C1" s="157"/>
      <c r="D1" s="158"/>
      <c r="E1" s="159"/>
      <c r="G1" s="160"/>
      <c r="H1" s="160"/>
      <c r="I1" s="160"/>
      <c r="J1" s="160"/>
    </row>
    <row r="2" spans="3:10" ht="15">
      <c r="C2" s="161"/>
      <c r="D2" s="162"/>
      <c r="E2" s="121"/>
      <c r="G2" s="163"/>
      <c r="H2" s="163"/>
      <c r="I2" s="163"/>
      <c r="J2" s="163"/>
    </row>
    <row r="3" ht="15">
      <c r="A3" s="65" t="s">
        <v>72</v>
      </c>
    </row>
    <row r="4" spans="1:5" ht="15">
      <c r="A4" s="65" t="str">
        <f>'Qtr-Cashflow (2)'!B4</f>
        <v>FOR THE THIRD FINANCIAL QUARTER ENDED 30 SEPTEMBER 2003</v>
      </c>
      <c r="E4" s="125"/>
    </row>
    <row r="5" ht="15">
      <c r="A5" s="66" t="s">
        <v>124</v>
      </c>
    </row>
    <row r="7" spans="1:10" ht="15">
      <c r="A7" s="65" t="s">
        <v>125</v>
      </c>
      <c r="C7" s="157"/>
      <c r="D7" s="158"/>
      <c r="E7" s="159"/>
      <c r="G7" s="160"/>
      <c r="H7" s="160"/>
      <c r="I7" s="160"/>
      <c r="J7" s="160"/>
    </row>
    <row r="8" spans="1:10" ht="15">
      <c r="A8" s="65"/>
      <c r="B8" s="159"/>
      <c r="C8" s="157"/>
      <c r="D8" s="158"/>
      <c r="E8" s="159"/>
      <c r="G8" s="160"/>
      <c r="H8" s="160"/>
      <c r="I8" s="160"/>
      <c r="J8" s="160"/>
    </row>
    <row r="9" spans="1:10" s="30" customFormat="1" ht="15">
      <c r="A9" s="64"/>
      <c r="B9" s="167"/>
      <c r="C9" s="168" t="s">
        <v>126</v>
      </c>
      <c r="D9" s="169"/>
      <c r="E9" s="167" t="s">
        <v>126</v>
      </c>
      <c r="F9" s="122"/>
      <c r="G9" s="170"/>
      <c r="H9" s="170"/>
      <c r="I9" s="170"/>
      <c r="J9" s="170"/>
    </row>
    <row r="10" spans="1:10" s="30" customFormat="1" ht="15">
      <c r="A10" s="64"/>
      <c r="B10" s="167"/>
      <c r="C10" s="168" t="s">
        <v>127</v>
      </c>
      <c r="D10" s="169"/>
      <c r="E10" s="167" t="s">
        <v>128</v>
      </c>
      <c r="F10" s="167"/>
      <c r="G10" s="171"/>
      <c r="H10" s="171"/>
      <c r="I10" s="171"/>
      <c r="J10" s="171"/>
    </row>
    <row r="11" spans="1:10" s="30" customFormat="1" ht="15">
      <c r="A11" s="64"/>
      <c r="B11" s="167"/>
      <c r="C11" s="168" t="s">
        <v>129</v>
      </c>
      <c r="D11" s="169"/>
      <c r="E11" s="167" t="s">
        <v>130</v>
      </c>
      <c r="F11" s="167"/>
      <c r="G11" s="171"/>
      <c r="H11" s="171"/>
      <c r="I11" s="171"/>
      <c r="J11" s="171"/>
    </row>
    <row r="12" spans="1:10" s="30" customFormat="1" ht="15">
      <c r="A12" s="64"/>
      <c r="B12" s="167"/>
      <c r="C12" s="164"/>
      <c r="D12" s="169"/>
      <c r="E12" s="167" t="s">
        <v>131</v>
      </c>
      <c r="F12" s="167"/>
      <c r="G12" s="171"/>
      <c r="H12" s="171"/>
      <c r="I12" s="171"/>
      <c r="J12" s="171"/>
    </row>
    <row r="13" spans="1:10" ht="15">
      <c r="A13" s="65"/>
      <c r="B13" s="172"/>
      <c r="C13" s="173" t="s">
        <v>132</v>
      </c>
      <c r="D13" s="169"/>
      <c r="E13" s="174" t="s">
        <v>133</v>
      </c>
      <c r="F13" s="172"/>
      <c r="G13" s="175"/>
      <c r="H13" s="175"/>
      <c r="I13" s="175"/>
      <c r="J13" s="175"/>
    </row>
    <row r="14" spans="1:10" ht="15">
      <c r="A14" s="65"/>
      <c r="B14" s="172"/>
      <c r="C14" s="168" t="s">
        <v>43</v>
      </c>
      <c r="D14" s="176"/>
      <c r="E14" s="177" t="s">
        <v>76</v>
      </c>
      <c r="F14" s="172"/>
      <c r="G14" s="178"/>
      <c r="H14" s="178"/>
      <c r="I14" s="178"/>
      <c r="J14" s="178"/>
    </row>
    <row r="15" spans="1:10" ht="14.25">
      <c r="A15" s="65"/>
      <c r="B15" s="172"/>
      <c r="C15" s="179" t="s">
        <v>45</v>
      </c>
      <c r="D15" s="180"/>
      <c r="E15" s="172" t="s">
        <v>45</v>
      </c>
      <c r="F15" s="172"/>
      <c r="G15" s="175"/>
      <c r="H15" s="175"/>
      <c r="I15" s="175"/>
      <c r="J15" s="175"/>
    </row>
    <row r="16" spans="3:10" ht="15">
      <c r="C16" s="181"/>
      <c r="D16" s="169"/>
      <c r="E16" s="182"/>
      <c r="G16" s="170"/>
      <c r="H16" s="170"/>
      <c r="I16" s="170"/>
      <c r="J16" s="170"/>
    </row>
    <row r="17" spans="1:10" ht="15">
      <c r="A17" s="65" t="s">
        <v>134</v>
      </c>
      <c r="C17" s="183">
        <v>23488</v>
      </c>
      <c r="D17" s="184"/>
      <c r="E17" s="185">
        <v>23327</v>
      </c>
      <c r="G17" s="186"/>
      <c r="H17" s="186"/>
      <c r="I17" s="186"/>
      <c r="J17" s="186"/>
    </row>
    <row r="18" spans="1:10" ht="15">
      <c r="A18" s="65"/>
      <c r="B18" s="187"/>
      <c r="C18" s="188"/>
      <c r="D18" s="189"/>
      <c r="E18" s="190"/>
      <c r="F18" s="187"/>
      <c r="G18" s="191"/>
      <c r="H18" s="191"/>
      <c r="I18" s="186"/>
      <c r="J18" s="186"/>
    </row>
    <row r="19" spans="1:10" ht="15">
      <c r="A19" s="187" t="s">
        <v>135</v>
      </c>
      <c r="C19" s="192"/>
      <c r="D19" s="193"/>
      <c r="E19" s="185"/>
      <c r="G19" s="194"/>
      <c r="H19" s="194"/>
      <c r="I19" s="186"/>
      <c r="J19" s="186"/>
    </row>
    <row r="20" spans="2:10" ht="15">
      <c r="B20" s="64" t="s">
        <v>87</v>
      </c>
      <c r="C20" s="195">
        <v>101930</v>
      </c>
      <c r="D20" s="186"/>
      <c r="E20" s="196">
        <v>84609</v>
      </c>
      <c r="G20" s="186"/>
      <c r="H20" s="186"/>
      <c r="I20" s="186"/>
      <c r="J20" s="186"/>
    </row>
    <row r="21" spans="2:10" ht="15">
      <c r="B21" s="64" t="s">
        <v>136</v>
      </c>
      <c r="C21" s="197">
        <v>1898</v>
      </c>
      <c r="D21" s="186"/>
      <c r="E21" s="198">
        <v>1260</v>
      </c>
      <c r="G21" s="186"/>
      <c r="H21" s="186"/>
      <c r="I21" s="186"/>
      <c r="J21" s="186"/>
    </row>
    <row r="22" spans="2:10" ht="15">
      <c r="B22" s="64" t="s">
        <v>137</v>
      </c>
      <c r="C22" s="197">
        <v>3888</v>
      </c>
      <c r="D22" s="186"/>
      <c r="E22" s="198">
        <v>1678</v>
      </c>
      <c r="G22" s="186"/>
      <c r="H22" s="186"/>
      <c r="I22" s="186"/>
      <c r="J22" s="186"/>
    </row>
    <row r="23" spans="2:10" ht="15">
      <c r="B23" s="64" t="s">
        <v>138</v>
      </c>
      <c r="C23" s="199">
        <v>4543</v>
      </c>
      <c r="D23" s="186"/>
      <c r="E23" s="200">
        <v>2898</v>
      </c>
      <c r="G23" s="186"/>
      <c r="H23" s="186"/>
      <c r="I23" s="186"/>
      <c r="J23" s="186"/>
    </row>
    <row r="24" spans="2:10" ht="15">
      <c r="B24" s="201"/>
      <c r="C24" s="202"/>
      <c r="D24" s="184"/>
      <c r="E24" s="203"/>
      <c r="G24" s="186"/>
      <c r="H24" s="186"/>
      <c r="I24" s="186"/>
      <c r="J24" s="186"/>
    </row>
    <row r="25" spans="2:10" ht="15">
      <c r="B25" s="204"/>
      <c r="C25" s="205">
        <f>SUM(C20:C23)</f>
        <v>112259</v>
      </c>
      <c r="D25" s="206"/>
      <c r="E25" s="205">
        <f>SUM(E20:E23)</f>
        <v>90445</v>
      </c>
      <c r="G25" s="207"/>
      <c r="H25" s="207"/>
      <c r="I25" s="186"/>
      <c r="J25" s="186"/>
    </row>
    <row r="26" spans="3:10" ht="15">
      <c r="C26" s="192"/>
      <c r="D26" s="193"/>
      <c r="E26" s="185"/>
      <c r="G26" s="194"/>
      <c r="H26" s="194"/>
      <c r="I26" s="186"/>
      <c r="J26" s="186"/>
    </row>
    <row r="27" spans="1:10" ht="15">
      <c r="A27" s="187" t="s">
        <v>139</v>
      </c>
      <c r="C27" s="192"/>
      <c r="D27" s="193"/>
      <c r="E27" s="185"/>
      <c r="G27" s="194"/>
      <c r="H27" s="194"/>
      <c r="I27" s="186"/>
      <c r="J27" s="186"/>
    </row>
    <row r="28" spans="2:10" ht="15">
      <c r="B28" s="64" t="s">
        <v>140</v>
      </c>
      <c r="C28" s="208">
        <v>26939</v>
      </c>
      <c r="D28" s="186"/>
      <c r="E28" s="196">
        <v>16265</v>
      </c>
      <c r="G28" s="209"/>
      <c r="H28" s="186"/>
      <c r="I28" s="186"/>
      <c r="J28" s="186"/>
    </row>
    <row r="29" spans="2:10" ht="15">
      <c r="B29" s="64" t="s">
        <v>141</v>
      </c>
      <c r="C29" s="210">
        <v>5532</v>
      </c>
      <c r="D29" s="186"/>
      <c r="E29" s="198">
        <v>4781</v>
      </c>
      <c r="G29" s="209"/>
      <c r="H29" s="186"/>
      <c r="I29" s="186"/>
      <c r="J29" s="186"/>
    </row>
    <row r="30" spans="2:10" ht="15">
      <c r="B30" s="64" t="s">
        <v>142</v>
      </c>
      <c r="C30" s="210">
        <v>5053</v>
      </c>
      <c r="D30" s="186"/>
      <c r="E30" s="198">
        <v>4781</v>
      </c>
      <c r="G30" s="209"/>
      <c r="H30" s="186"/>
      <c r="I30" s="186"/>
      <c r="J30" s="186"/>
    </row>
    <row r="31" spans="2:10" ht="15">
      <c r="B31" s="64" t="s">
        <v>143</v>
      </c>
      <c r="C31" s="210">
        <v>513</v>
      </c>
      <c r="D31" s="186"/>
      <c r="E31" s="198">
        <f>459232/1000</f>
        <v>459.232</v>
      </c>
      <c r="G31" s="209"/>
      <c r="H31" s="186"/>
      <c r="I31" s="186"/>
      <c r="J31" s="186"/>
    </row>
    <row r="32" spans="2:10" ht="15">
      <c r="B32" s="64" t="s">
        <v>144</v>
      </c>
      <c r="C32" s="210">
        <v>261</v>
      </c>
      <c r="D32" s="186"/>
      <c r="E32" s="198">
        <v>203</v>
      </c>
      <c r="G32" s="209"/>
      <c r="H32" s="186"/>
      <c r="I32" s="186"/>
      <c r="J32" s="186"/>
    </row>
    <row r="33" spans="2:10" ht="15">
      <c r="B33" s="122" t="s">
        <v>145</v>
      </c>
      <c r="C33" s="210">
        <v>0</v>
      </c>
      <c r="D33" s="186"/>
      <c r="E33" s="198">
        <v>203</v>
      </c>
      <c r="G33" s="186"/>
      <c r="H33" s="186"/>
      <c r="I33" s="186"/>
      <c r="J33" s="186"/>
    </row>
    <row r="34" spans="2:10" ht="15">
      <c r="B34" s="64" t="s">
        <v>146</v>
      </c>
      <c r="C34" s="211">
        <v>171</v>
      </c>
      <c r="D34" s="186"/>
      <c r="E34" s="200">
        <v>201</v>
      </c>
      <c r="G34" s="186"/>
      <c r="H34" s="186"/>
      <c r="I34" s="186"/>
      <c r="J34" s="186"/>
    </row>
    <row r="35" spans="2:10" ht="15">
      <c r="B35" s="204"/>
      <c r="C35" s="186"/>
      <c r="D35" s="184"/>
      <c r="E35" s="203"/>
      <c r="G35" s="186"/>
      <c r="H35" s="186"/>
      <c r="I35" s="186"/>
      <c r="J35" s="186"/>
    </row>
    <row r="36" spans="2:10" ht="15">
      <c r="B36" s="204"/>
      <c r="C36" s="205">
        <f>SUM(C28:C34)</f>
        <v>38469</v>
      </c>
      <c r="D36" s="206"/>
      <c r="E36" s="205">
        <f>SUM(E28:E34)</f>
        <v>26893.232</v>
      </c>
      <c r="G36" s="207"/>
      <c r="H36" s="207"/>
      <c r="I36" s="186"/>
      <c r="J36" s="186"/>
    </row>
    <row r="37" spans="3:10" ht="15">
      <c r="C37" s="192"/>
      <c r="D37" s="193"/>
      <c r="E37" s="185"/>
      <c r="G37" s="194"/>
      <c r="H37" s="194"/>
      <c r="I37" s="186"/>
      <c r="J37" s="186"/>
    </row>
    <row r="38" spans="1:10" ht="15">
      <c r="A38" s="187" t="s">
        <v>147</v>
      </c>
      <c r="C38" s="205">
        <f>C25-C36</f>
        <v>73790</v>
      </c>
      <c r="D38" s="206"/>
      <c r="E38" s="205">
        <f>E25-E36</f>
        <v>63551.768</v>
      </c>
      <c r="G38" s="207"/>
      <c r="H38" s="207"/>
      <c r="I38" s="186"/>
      <c r="J38" s="186"/>
    </row>
    <row r="39" spans="3:10" ht="15">
      <c r="C39" s="207"/>
      <c r="D39" s="206"/>
      <c r="E39" s="212"/>
      <c r="G39" s="207"/>
      <c r="H39" s="207"/>
      <c r="I39" s="186"/>
      <c r="J39" s="186"/>
    </row>
    <row r="40" spans="3:10" ht="15.75" thickBot="1">
      <c r="C40" s="213">
        <f>C17+C38</f>
        <v>97278</v>
      </c>
      <c r="D40" s="206"/>
      <c r="E40" s="213">
        <f>E17+E38</f>
        <v>86878.768</v>
      </c>
      <c r="G40" s="207"/>
      <c r="H40" s="207"/>
      <c r="I40" s="186"/>
      <c r="J40" s="186"/>
    </row>
    <row r="41" spans="3:10" ht="15">
      <c r="C41" s="192"/>
      <c r="D41" s="193"/>
      <c r="E41" s="185"/>
      <c r="G41" s="194"/>
      <c r="H41" s="194"/>
      <c r="I41" s="186"/>
      <c r="J41" s="186"/>
    </row>
    <row r="42" spans="1:10" ht="15">
      <c r="A42" s="122"/>
      <c r="C42" s="192"/>
      <c r="D42" s="193"/>
      <c r="E42" s="185"/>
      <c r="G42" s="194"/>
      <c r="H42" s="194"/>
      <c r="I42" s="186"/>
      <c r="J42" s="186"/>
    </row>
    <row r="43" spans="1:10" ht="15">
      <c r="A43" s="187" t="s">
        <v>148</v>
      </c>
      <c r="C43" s="183">
        <v>63000</v>
      </c>
      <c r="D43" s="184"/>
      <c r="E43" s="185">
        <v>42000</v>
      </c>
      <c r="G43" s="186"/>
      <c r="H43" s="186"/>
      <c r="I43" s="186"/>
      <c r="J43" s="186"/>
    </row>
    <row r="44" spans="1:10" ht="15">
      <c r="A44" s="122"/>
      <c r="C44" s="183"/>
      <c r="D44" s="184"/>
      <c r="E44" s="214"/>
      <c r="G44" s="186"/>
      <c r="H44" s="186"/>
      <c r="I44" s="186"/>
      <c r="J44" s="186"/>
    </row>
    <row r="45" spans="1:10" ht="15">
      <c r="A45" s="65" t="s">
        <v>149</v>
      </c>
      <c r="C45" s="183">
        <v>2375</v>
      </c>
      <c r="D45" s="184"/>
      <c r="E45" s="185">
        <v>2507</v>
      </c>
      <c r="G45" s="186"/>
      <c r="H45" s="186"/>
      <c r="I45" s="186"/>
      <c r="J45" s="186"/>
    </row>
    <row r="46" spans="1:10" ht="15">
      <c r="A46" s="65" t="s">
        <v>150</v>
      </c>
      <c r="C46" s="215">
        <v>18800</v>
      </c>
      <c r="D46" s="184"/>
      <c r="E46" s="216">
        <v>32982</v>
      </c>
      <c r="G46" s="186"/>
      <c r="H46" s="186"/>
      <c r="I46" s="186"/>
      <c r="J46" s="186"/>
    </row>
    <row r="47" spans="2:10" ht="15">
      <c r="B47" s="217"/>
      <c r="C47" s="186"/>
      <c r="D47" s="184"/>
      <c r="E47" s="203"/>
      <c r="G47" s="186"/>
      <c r="H47" s="186"/>
      <c r="I47" s="186"/>
      <c r="J47" s="186"/>
    </row>
    <row r="48" spans="1:10" ht="15">
      <c r="A48" s="187" t="s">
        <v>151</v>
      </c>
      <c r="C48" s="218">
        <f>SUM(C43:C46)</f>
        <v>84175</v>
      </c>
      <c r="D48" s="219"/>
      <c r="E48" s="218">
        <f>SUM(E43:E46)</f>
        <v>77489</v>
      </c>
      <c r="G48" s="218"/>
      <c r="H48" s="218"/>
      <c r="I48" s="186"/>
      <c r="J48" s="186"/>
    </row>
    <row r="49" spans="3:10" ht="15">
      <c r="C49" s="220"/>
      <c r="D49" s="221"/>
      <c r="E49" s="185"/>
      <c r="G49" s="222"/>
      <c r="H49" s="222"/>
      <c r="I49" s="186"/>
      <c r="J49" s="186"/>
    </row>
    <row r="50" spans="1:10" ht="15">
      <c r="A50" s="65" t="s">
        <v>152</v>
      </c>
      <c r="C50" s="183">
        <v>4898</v>
      </c>
      <c r="D50" s="184"/>
      <c r="E50" s="185">
        <v>3628</v>
      </c>
      <c r="G50" s="186"/>
      <c r="H50" s="186"/>
      <c r="I50" s="186"/>
      <c r="J50" s="186"/>
    </row>
    <row r="51" spans="1:10" ht="15">
      <c r="A51" s="223"/>
      <c r="C51" s="183"/>
      <c r="D51" s="184"/>
      <c r="E51" s="185"/>
      <c r="G51" s="186"/>
      <c r="H51" s="186"/>
      <c r="I51" s="186"/>
      <c r="J51" s="186"/>
    </row>
    <row r="52" spans="1:10" ht="15">
      <c r="A52" s="65" t="s">
        <v>153</v>
      </c>
      <c r="C52" s="220"/>
      <c r="D52" s="221"/>
      <c r="E52" s="185"/>
      <c r="G52" s="222"/>
      <c r="H52" s="222"/>
      <c r="I52" s="186"/>
      <c r="J52" s="186"/>
    </row>
    <row r="53" spans="1:10" ht="15">
      <c r="A53" s="20"/>
      <c r="B53" s="64" t="s">
        <v>144</v>
      </c>
      <c r="C53" s="220">
        <v>622</v>
      </c>
      <c r="D53" s="222"/>
      <c r="E53" s="224">
        <v>562</v>
      </c>
      <c r="G53" s="222"/>
      <c r="H53" s="222"/>
      <c r="I53" s="186"/>
      <c r="J53" s="186"/>
    </row>
    <row r="54" spans="1:10" ht="15">
      <c r="A54" s="20"/>
      <c r="B54" s="122" t="s">
        <v>154</v>
      </c>
      <c r="C54" s="220">
        <v>7381</v>
      </c>
      <c r="D54" s="222"/>
      <c r="E54" s="224">
        <v>4998</v>
      </c>
      <c r="G54" s="222"/>
      <c r="H54" s="222"/>
      <c r="I54" s="186"/>
      <c r="J54" s="186"/>
    </row>
    <row r="55" spans="1:10" ht="15">
      <c r="A55" s="20"/>
      <c r="B55" s="122" t="s">
        <v>49</v>
      </c>
      <c r="C55" s="215">
        <v>202</v>
      </c>
      <c r="D55" s="184"/>
      <c r="E55" s="225">
        <v>202</v>
      </c>
      <c r="G55" s="186"/>
      <c r="H55" s="186"/>
      <c r="I55" s="186"/>
      <c r="J55" s="186"/>
    </row>
    <row r="56" spans="3:10" ht="15">
      <c r="C56" s="194"/>
      <c r="D56" s="193"/>
      <c r="E56" s="203"/>
      <c r="G56" s="194"/>
      <c r="H56" s="194"/>
      <c r="I56" s="186"/>
      <c r="J56" s="186"/>
    </row>
    <row r="57" spans="3:10" ht="15.75" thickBot="1">
      <c r="C57" s="213">
        <f>C48+C50+C53+C55+C54</f>
        <v>97278</v>
      </c>
      <c r="D57" s="206"/>
      <c r="E57" s="213">
        <f>E48+E50+E53+E55+E54</f>
        <v>86879</v>
      </c>
      <c r="G57" s="207"/>
      <c r="H57" s="207"/>
      <c r="I57" s="186"/>
      <c r="J57" s="186"/>
    </row>
    <row r="58" spans="4:10" ht="15">
      <c r="D58" s="193"/>
      <c r="E58" s="185"/>
      <c r="G58" s="194"/>
      <c r="H58" s="194"/>
      <c r="I58" s="186"/>
      <c r="J58" s="186"/>
    </row>
    <row r="59" spans="1:10" ht="15">
      <c r="A59" s="204" t="s">
        <v>155</v>
      </c>
      <c r="C59" s="226">
        <f>((C48)/63000)</f>
        <v>1.336111111111111</v>
      </c>
      <c r="D59" s="227"/>
      <c r="E59" s="226">
        <f>((E48)/42000)</f>
        <v>1.8449761904761905</v>
      </c>
      <c r="F59" s="228"/>
      <c r="G59" s="229"/>
      <c r="H59" s="229"/>
      <c r="I59" s="186"/>
      <c r="J59" s="186"/>
    </row>
    <row r="60" spans="3:10" ht="15">
      <c r="C60" s="230"/>
      <c r="E60" s="167"/>
      <c r="I60" s="186"/>
      <c r="J60" s="186"/>
    </row>
    <row r="61" spans="9:10" ht="15">
      <c r="I61" s="186"/>
      <c r="J61" s="186"/>
    </row>
    <row r="62" spans="1:10" ht="15">
      <c r="A62" s="231"/>
      <c r="I62" s="186"/>
      <c r="J62" s="186"/>
    </row>
    <row r="63" spans="9:10" ht="15">
      <c r="I63" s="186"/>
      <c r="J63" s="186"/>
    </row>
    <row r="64" spans="9:10" ht="15">
      <c r="I64" s="186"/>
      <c r="J64" s="186"/>
    </row>
    <row r="65" spans="3:10" ht="15">
      <c r="C65" s="112">
        <f>C40-C57</f>
        <v>0</v>
      </c>
      <c r="D65" s="232"/>
      <c r="E65" s="233">
        <f>E40-E57</f>
        <v>-0.23200000000360887</v>
      </c>
      <c r="I65" s="186"/>
      <c r="J65" s="186"/>
    </row>
    <row r="66" spans="9:10" ht="15">
      <c r="I66" s="186"/>
      <c r="J66" s="186"/>
    </row>
    <row r="67" spans="9:10" ht="15">
      <c r="I67" s="186"/>
      <c r="J67" s="186"/>
    </row>
    <row r="68" spans="9:10" ht="15">
      <c r="I68" s="186"/>
      <c r="J68" s="186"/>
    </row>
  </sheetData>
  <printOptions/>
  <pageMargins left="0.7" right="0.5" top="0.5" bottom="0.2" header="0.2" footer="0.2"/>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72"/>
  <sheetViews>
    <sheetView workbookViewId="0" topLeftCell="A1">
      <selection activeCell="A4" sqref="A4"/>
    </sheetView>
  </sheetViews>
  <sheetFormatPr defaultColWidth="9.140625" defaultRowHeight="12.75"/>
  <cols>
    <col min="1" max="1" width="35.28125" style="164" customWidth="1"/>
    <col min="2" max="2" width="19.7109375" style="164" customWidth="1"/>
    <col min="3" max="3" width="1.7109375" style="164" customWidth="1"/>
    <col min="4" max="4" width="19.7109375" style="164" customWidth="1"/>
    <col min="5" max="5" width="1.7109375" style="164" customWidth="1"/>
    <col min="6" max="6" width="19.7109375" style="164" customWidth="1"/>
    <col min="7" max="7" width="1.8515625" style="164" customWidth="1"/>
    <col min="8" max="8" width="19.7109375" style="164" customWidth="1"/>
    <col min="9" max="9" width="1.7109375" style="164" customWidth="1"/>
    <col min="10" max="13" width="9.140625" style="237" customWidth="1"/>
    <col min="14" max="16384" width="9.140625" style="63" customWidth="1"/>
  </cols>
  <sheetData>
    <row r="1" spans="1:13" ht="20.25">
      <c r="A1" s="234" t="s">
        <v>173</v>
      </c>
      <c r="D1" s="161"/>
      <c r="E1" s="161"/>
      <c r="F1" s="161"/>
      <c r="G1" s="161"/>
      <c r="H1" s="161"/>
      <c r="I1" s="161"/>
      <c r="J1" s="235"/>
      <c r="K1" s="235"/>
      <c r="L1" s="235"/>
      <c r="M1" s="235"/>
    </row>
    <row r="2" spans="1:9" ht="15">
      <c r="A2" s="236"/>
      <c r="B2" s="161"/>
      <c r="C2" s="161"/>
      <c r="D2" s="161"/>
      <c r="E2" s="161"/>
      <c r="F2" s="161"/>
      <c r="G2" s="161"/>
      <c r="H2" s="125"/>
      <c r="I2" s="161"/>
    </row>
    <row r="3" ht="15">
      <c r="A3" s="238" t="s">
        <v>156</v>
      </c>
    </row>
    <row r="4" ht="15">
      <c r="A4" s="239" t="str">
        <f>'Qtr-Cashflow (2)'!B4</f>
        <v>FOR THE THIRD FINANCIAL QUARTER ENDED 30 SEPTEMBER 2003</v>
      </c>
    </row>
    <row r="5" ht="15">
      <c r="A5" s="240" t="s">
        <v>74</v>
      </c>
    </row>
    <row r="6" spans="1:13" ht="15">
      <c r="A6" s="63"/>
      <c r="B6" s="166"/>
      <c r="C6" s="166"/>
      <c r="D6" s="166"/>
      <c r="E6" s="166"/>
      <c r="F6" s="166"/>
      <c r="G6" s="166"/>
      <c r="H6" s="166"/>
      <c r="I6" s="166"/>
      <c r="J6" s="241"/>
      <c r="K6" s="241"/>
      <c r="L6" s="241"/>
      <c r="M6" s="241"/>
    </row>
    <row r="7" spans="1:13" ht="15">
      <c r="A7" s="242" t="s">
        <v>157</v>
      </c>
      <c r="B7" s="166"/>
      <c r="C7" s="166"/>
      <c r="D7" s="166"/>
      <c r="E7" s="166"/>
      <c r="F7" s="166"/>
      <c r="G7" s="166"/>
      <c r="H7" s="166"/>
      <c r="I7" s="166"/>
      <c r="J7" s="241"/>
      <c r="K7" s="241"/>
      <c r="L7" s="241"/>
      <c r="M7" s="241"/>
    </row>
    <row r="8" spans="1:13" ht="15">
      <c r="A8" s="242"/>
      <c r="B8" s="166"/>
      <c r="C8" s="166"/>
      <c r="D8" s="166"/>
      <c r="E8" s="166"/>
      <c r="F8" s="166"/>
      <c r="G8" s="166"/>
      <c r="H8" s="166"/>
      <c r="I8" s="166"/>
      <c r="J8" s="241"/>
      <c r="K8" s="241"/>
      <c r="L8" s="241"/>
      <c r="M8" s="241"/>
    </row>
    <row r="9" spans="1:13" ht="15">
      <c r="A9" s="166"/>
      <c r="B9" s="166"/>
      <c r="C9" s="166"/>
      <c r="D9" s="166"/>
      <c r="E9" s="166"/>
      <c r="F9" s="166"/>
      <c r="G9" s="166"/>
      <c r="H9" s="166"/>
      <c r="I9" s="166"/>
      <c r="J9" s="241"/>
      <c r="K9" s="241"/>
      <c r="L9" s="241"/>
      <c r="M9" s="241"/>
    </row>
    <row r="10" spans="1:13" ht="15">
      <c r="A10" s="166"/>
      <c r="B10" s="279" t="s">
        <v>158</v>
      </c>
      <c r="C10" s="280"/>
      <c r="D10" s="281"/>
      <c r="E10" s="160"/>
      <c r="F10" s="279" t="s">
        <v>159</v>
      </c>
      <c r="G10" s="280"/>
      <c r="H10" s="281"/>
      <c r="I10" s="243"/>
      <c r="J10" s="241"/>
      <c r="K10" s="241"/>
      <c r="L10" s="241"/>
      <c r="M10" s="241"/>
    </row>
    <row r="11" spans="1:13" ht="15">
      <c r="A11" s="166"/>
      <c r="B11" s="244"/>
      <c r="C11" s="166"/>
      <c r="D11" s="245"/>
      <c r="E11" s="166"/>
      <c r="F11" s="244"/>
      <c r="G11" s="166"/>
      <c r="H11" s="245"/>
      <c r="I11" s="166"/>
      <c r="J11" s="241"/>
      <c r="K11" s="241"/>
      <c r="L11" s="241"/>
      <c r="M11" s="241"/>
    </row>
    <row r="12" spans="1:13" ht="15">
      <c r="A12" s="166"/>
      <c r="B12" s="244"/>
      <c r="C12" s="166"/>
      <c r="D12" s="246"/>
      <c r="E12" s="170"/>
      <c r="F12" s="247"/>
      <c r="G12" s="170"/>
      <c r="H12" s="246"/>
      <c r="I12" s="170"/>
      <c r="J12" s="241"/>
      <c r="K12" s="241"/>
      <c r="L12" s="241"/>
      <c r="M12" s="241"/>
    </row>
    <row r="13" spans="1:13" ht="15">
      <c r="A13" s="166"/>
      <c r="B13" s="247" t="s">
        <v>127</v>
      </c>
      <c r="C13" s="170"/>
      <c r="D13" s="246" t="s">
        <v>160</v>
      </c>
      <c r="E13" s="170"/>
      <c r="F13" s="247" t="s">
        <v>127</v>
      </c>
      <c r="G13" s="170"/>
      <c r="H13" s="246" t="s">
        <v>160</v>
      </c>
      <c r="I13" s="170"/>
      <c r="J13" s="241"/>
      <c r="K13" s="241"/>
      <c r="L13" s="241"/>
      <c r="M13" s="241"/>
    </row>
    <row r="14" spans="1:13" ht="15">
      <c r="A14" s="166"/>
      <c r="B14" s="247" t="s">
        <v>129</v>
      </c>
      <c r="C14" s="170"/>
      <c r="D14" s="246" t="s">
        <v>129</v>
      </c>
      <c r="E14" s="170"/>
      <c r="F14" s="248" t="s">
        <v>161</v>
      </c>
      <c r="G14" s="249"/>
      <c r="H14" s="250" t="s">
        <v>161</v>
      </c>
      <c r="I14" s="249"/>
      <c r="J14" s="241"/>
      <c r="K14" s="241"/>
      <c r="L14" s="241"/>
      <c r="M14" s="241"/>
    </row>
    <row r="15" spans="1:13" ht="15">
      <c r="A15" s="166"/>
      <c r="B15" s="247" t="s">
        <v>162</v>
      </c>
      <c r="C15" s="170"/>
      <c r="D15" s="246" t="s">
        <v>162</v>
      </c>
      <c r="E15" s="170"/>
      <c r="F15" s="248" t="s">
        <v>162</v>
      </c>
      <c r="G15" s="251"/>
      <c r="H15" s="246" t="s">
        <v>162</v>
      </c>
      <c r="I15" s="170"/>
      <c r="J15" s="241"/>
      <c r="K15" s="241"/>
      <c r="L15" s="241"/>
      <c r="M15" s="241"/>
    </row>
    <row r="16" spans="1:13" ht="15">
      <c r="A16" s="166"/>
      <c r="B16" s="248" t="s">
        <v>43</v>
      </c>
      <c r="C16" s="249"/>
      <c r="D16" s="250" t="s">
        <v>44</v>
      </c>
      <c r="E16" s="251"/>
      <c r="F16" s="248" t="s">
        <v>43</v>
      </c>
      <c r="G16" s="249"/>
      <c r="H16" s="250" t="s">
        <v>44</v>
      </c>
      <c r="I16" s="251"/>
      <c r="J16" s="241"/>
      <c r="K16" s="241"/>
      <c r="L16" s="241"/>
      <c r="M16" s="241"/>
    </row>
    <row r="17" spans="1:13" ht="14.25">
      <c r="A17" s="252"/>
      <c r="B17" s="253" t="s">
        <v>45</v>
      </c>
      <c r="C17" s="254"/>
      <c r="D17" s="255" t="s">
        <v>45</v>
      </c>
      <c r="E17" s="254"/>
      <c r="F17" s="253" t="s">
        <v>45</v>
      </c>
      <c r="G17" s="254"/>
      <c r="H17" s="255" t="s">
        <v>45</v>
      </c>
      <c r="I17" s="254"/>
      <c r="J17" s="256"/>
      <c r="K17" s="256"/>
      <c r="L17" s="256"/>
      <c r="M17" s="256"/>
    </row>
    <row r="18" spans="1:13" ht="15">
      <c r="A18" s="166"/>
      <c r="B18" s="257"/>
      <c r="C18" s="258"/>
      <c r="D18" s="259"/>
      <c r="E18" s="166"/>
      <c r="F18" s="257"/>
      <c r="G18" s="258"/>
      <c r="H18" s="259"/>
      <c r="I18" s="166"/>
      <c r="J18" s="241"/>
      <c r="K18" s="241"/>
      <c r="L18" s="241"/>
      <c r="M18" s="241"/>
    </row>
    <row r="19" spans="2:13" ht="15">
      <c r="B19" s="260"/>
      <c r="C19" s="260"/>
      <c r="D19" s="166"/>
      <c r="E19" s="166"/>
      <c r="F19" s="260"/>
      <c r="G19" s="260"/>
      <c r="H19" s="166"/>
      <c r="I19" s="166"/>
      <c r="J19" s="241"/>
      <c r="K19" s="241"/>
      <c r="L19" s="241"/>
      <c r="M19" s="241"/>
    </row>
    <row r="20" spans="1:13" ht="15">
      <c r="A20" s="166" t="s">
        <v>12</v>
      </c>
      <c r="B20" s="251">
        <v>30431</v>
      </c>
      <c r="C20" s="251"/>
      <c r="D20" s="251">
        <v>23632</v>
      </c>
      <c r="E20" s="251"/>
      <c r="F20" s="251">
        <v>79299</v>
      </c>
      <c r="G20" s="251"/>
      <c r="H20" s="251">
        <v>71645</v>
      </c>
      <c r="I20" s="251"/>
      <c r="J20" s="241"/>
      <c r="K20" s="241"/>
      <c r="L20" s="241"/>
      <c r="M20" s="241"/>
    </row>
    <row r="21" spans="1:13" ht="15">
      <c r="A21" s="166"/>
      <c r="B21" s="251"/>
      <c r="C21" s="251"/>
      <c r="D21" s="251"/>
      <c r="E21" s="251"/>
      <c r="F21" s="251"/>
      <c r="G21" s="251"/>
      <c r="H21" s="251"/>
      <c r="I21" s="251"/>
      <c r="J21" s="241"/>
      <c r="K21" s="241"/>
      <c r="L21" s="241"/>
      <c r="M21" s="241"/>
    </row>
    <row r="22" spans="1:13" ht="15">
      <c r="A22" s="166" t="s">
        <v>163</v>
      </c>
      <c r="B22" s="251">
        <v>-25150</v>
      </c>
      <c r="C22" s="251"/>
      <c r="D22" s="251">
        <v>-19408</v>
      </c>
      <c r="E22" s="251"/>
      <c r="F22" s="251">
        <v>-65198</v>
      </c>
      <c r="G22" s="251"/>
      <c r="H22" s="251">
        <v>-59692</v>
      </c>
      <c r="I22" s="251"/>
      <c r="J22" s="241"/>
      <c r="K22" s="241"/>
      <c r="L22" s="241"/>
      <c r="M22" s="241"/>
    </row>
    <row r="23" spans="1:13" ht="15">
      <c r="A23" s="166"/>
      <c r="B23" s="251"/>
      <c r="C23" s="251"/>
      <c r="D23" s="251"/>
      <c r="E23" s="251"/>
      <c r="F23" s="251"/>
      <c r="G23" s="251"/>
      <c r="H23" s="251"/>
      <c r="I23" s="251"/>
      <c r="J23" s="241"/>
      <c r="K23" s="241"/>
      <c r="L23" s="241"/>
      <c r="M23" s="241"/>
    </row>
    <row r="24" spans="1:13" ht="15">
      <c r="A24" s="166" t="s">
        <v>164</v>
      </c>
      <c r="B24" s="225">
        <v>67</v>
      </c>
      <c r="C24" s="251"/>
      <c r="D24" s="225">
        <v>86</v>
      </c>
      <c r="E24" s="251"/>
      <c r="F24" s="225">
        <v>229</v>
      </c>
      <c r="G24" s="251"/>
      <c r="H24" s="225">
        <v>320</v>
      </c>
      <c r="I24" s="251"/>
      <c r="J24" s="241"/>
      <c r="K24" s="241"/>
      <c r="L24" s="241"/>
      <c r="M24" s="241"/>
    </row>
    <row r="25" spans="1:13" ht="15">
      <c r="A25" s="166"/>
      <c r="B25" s="251"/>
      <c r="C25" s="251"/>
      <c r="D25" s="251"/>
      <c r="E25" s="251"/>
      <c r="F25" s="251"/>
      <c r="G25" s="251"/>
      <c r="H25" s="251"/>
      <c r="I25" s="251"/>
      <c r="J25" s="241"/>
      <c r="K25" s="241"/>
      <c r="L25" s="241"/>
      <c r="M25" s="241"/>
    </row>
    <row r="26" spans="1:13" ht="15">
      <c r="A26" s="166" t="s">
        <v>165</v>
      </c>
      <c r="B26" s="251">
        <f>+SUM(B20:B24)</f>
        <v>5348</v>
      </c>
      <c r="C26" s="251"/>
      <c r="D26" s="251">
        <f>D20+D22+D24</f>
        <v>4310</v>
      </c>
      <c r="E26" s="251"/>
      <c r="F26" s="251">
        <f>SUM(F20:F25)</f>
        <v>14330</v>
      </c>
      <c r="G26" s="251"/>
      <c r="H26" s="251">
        <f>SUM(H20:H25)</f>
        <v>12273</v>
      </c>
      <c r="I26" s="251"/>
      <c r="J26" s="241"/>
      <c r="K26" s="241"/>
      <c r="L26" s="241"/>
      <c r="M26" s="241"/>
    </row>
    <row r="27" spans="1:13" ht="15">
      <c r="A27" s="166"/>
      <c r="B27" s="251"/>
      <c r="C27" s="251"/>
      <c r="D27" s="251"/>
      <c r="E27" s="251"/>
      <c r="F27" s="251"/>
      <c r="G27" s="251"/>
      <c r="H27" s="251"/>
      <c r="I27" s="251"/>
      <c r="J27" s="241"/>
      <c r="K27" s="241"/>
      <c r="L27" s="241"/>
      <c r="M27" s="241"/>
    </row>
    <row r="28" spans="1:13" ht="15">
      <c r="A28" s="231" t="s">
        <v>166</v>
      </c>
      <c r="B28" s="225">
        <v>-463</v>
      </c>
      <c r="C28" s="251"/>
      <c r="D28" s="225">
        <v>-276</v>
      </c>
      <c r="E28" s="251"/>
      <c r="F28" s="225">
        <v>-929</v>
      </c>
      <c r="G28" s="251"/>
      <c r="H28" s="225">
        <v>-799</v>
      </c>
      <c r="I28" s="251"/>
      <c r="J28" s="241"/>
      <c r="K28" s="241"/>
      <c r="L28" s="241"/>
      <c r="M28" s="241"/>
    </row>
    <row r="29" spans="1:13" ht="15">
      <c r="A29" s="166"/>
      <c r="B29" s="251"/>
      <c r="C29" s="251"/>
      <c r="D29" s="251"/>
      <c r="E29" s="251"/>
      <c r="F29" s="251"/>
      <c r="G29" s="251"/>
      <c r="H29" s="251"/>
      <c r="I29" s="251"/>
      <c r="J29" s="241"/>
      <c r="K29" s="241"/>
      <c r="L29" s="241"/>
      <c r="M29" s="241"/>
    </row>
    <row r="30" spans="1:13" ht="15">
      <c r="A30" s="166" t="s">
        <v>80</v>
      </c>
      <c r="B30" s="251">
        <f>+SUM(B26:B28)</f>
        <v>4885</v>
      </c>
      <c r="C30" s="251"/>
      <c r="D30" s="251">
        <f>D26+D28</f>
        <v>4034</v>
      </c>
      <c r="E30" s="251"/>
      <c r="F30" s="251">
        <f>F26+F28</f>
        <v>13401</v>
      </c>
      <c r="G30" s="251"/>
      <c r="H30" s="251">
        <f>H26+H28</f>
        <v>11474</v>
      </c>
      <c r="I30" s="249"/>
      <c r="J30" s="241"/>
      <c r="K30" s="241"/>
      <c r="L30" s="241"/>
      <c r="M30" s="241"/>
    </row>
    <row r="31" spans="1:13" ht="15">
      <c r="A31" s="166"/>
      <c r="B31" s="251"/>
      <c r="C31" s="251"/>
      <c r="D31" s="251"/>
      <c r="E31" s="251"/>
      <c r="F31" s="251"/>
      <c r="G31" s="251"/>
      <c r="H31" s="249"/>
      <c r="I31" s="249"/>
      <c r="J31" s="241"/>
      <c r="K31" s="241"/>
      <c r="L31" s="241"/>
      <c r="M31" s="241"/>
    </row>
    <row r="32" spans="1:13" ht="15">
      <c r="A32" s="166" t="s">
        <v>34</v>
      </c>
      <c r="B32" s="225">
        <v>-1074</v>
      </c>
      <c r="D32" s="225">
        <v>-1002</v>
      </c>
      <c r="E32" s="251"/>
      <c r="F32" s="225">
        <v>-3045</v>
      </c>
      <c r="G32" s="251"/>
      <c r="H32" s="261">
        <v>-2735</v>
      </c>
      <c r="I32" s="249"/>
      <c r="J32" s="241"/>
      <c r="K32" s="241"/>
      <c r="L32" s="241"/>
      <c r="M32" s="241"/>
    </row>
    <row r="33" spans="1:13" ht="15">
      <c r="A33" s="166"/>
      <c r="D33" s="251"/>
      <c r="E33" s="251"/>
      <c r="F33" s="251"/>
      <c r="G33" s="251"/>
      <c r="H33" s="249"/>
      <c r="I33" s="249"/>
      <c r="J33" s="241"/>
      <c r="K33" s="241"/>
      <c r="L33" s="241"/>
      <c r="M33" s="241"/>
    </row>
    <row r="34" spans="1:13" ht="15">
      <c r="A34" s="166" t="s">
        <v>167</v>
      </c>
      <c r="B34" s="251">
        <f>+SUM(B30:B32)</f>
        <v>3811</v>
      </c>
      <c r="C34" s="166"/>
      <c r="D34" s="262">
        <f>SUM(D30:D33)</f>
        <v>3032</v>
      </c>
      <c r="E34" s="166"/>
      <c r="F34" s="262">
        <f>SUM(F30:F33)</f>
        <v>10356</v>
      </c>
      <c r="G34" s="166"/>
      <c r="H34" s="194">
        <f>SUM(H30:H33)</f>
        <v>8739</v>
      </c>
      <c r="I34" s="194"/>
      <c r="J34" s="241"/>
      <c r="K34" s="241"/>
      <c r="L34" s="241"/>
      <c r="M34" s="241"/>
    </row>
    <row r="35" spans="1:13" ht="15">
      <c r="A35" s="166"/>
      <c r="B35" s="166"/>
      <c r="C35" s="166"/>
      <c r="D35" s="166"/>
      <c r="E35" s="166"/>
      <c r="F35" s="166"/>
      <c r="G35" s="166"/>
      <c r="H35" s="166"/>
      <c r="I35" s="166"/>
      <c r="J35" s="241"/>
      <c r="K35" s="241"/>
      <c r="L35" s="241"/>
      <c r="M35" s="241"/>
    </row>
    <row r="36" spans="1:13" ht="15">
      <c r="A36" s="166" t="s">
        <v>168</v>
      </c>
      <c r="B36" s="225">
        <v>-317</v>
      </c>
      <c r="C36" s="166"/>
      <c r="D36" s="89">
        <v>-402</v>
      </c>
      <c r="E36" s="166"/>
      <c r="F36" s="263">
        <v>-1270</v>
      </c>
      <c r="G36" s="166"/>
      <c r="H36" s="264">
        <v>-976</v>
      </c>
      <c r="I36" s="166"/>
      <c r="J36" s="241"/>
      <c r="K36" s="241"/>
      <c r="L36" s="241"/>
      <c r="M36" s="241"/>
    </row>
    <row r="37" spans="1:13" ht="15">
      <c r="A37" s="166"/>
      <c r="B37" s="251"/>
      <c r="C37" s="166"/>
      <c r="D37" s="265"/>
      <c r="E37" s="166"/>
      <c r="F37" s="262"/>
      <c r="G37" s="166"/>
      <c r="H37" s="266"/>
      <c r="I37" s="166"/>
      <c r="J37" s="241"/>
      <c r="K37" s="241"/>
      <c r="L37" s="241"/>
      <c r="M37" s="241"/>
    </row>
    <row r="38" spans="1:13" ht="15.75" thickBot="1">
      <c r="A38" s="166" t="s">
        <v>169</v>
      </c>
      <c r="B38" s="267">
        <f>+SUM(B34:B36)</f>
        <v>3494</v>
      </c>
      <c r="C38" s="166"/>
      <c r="D38" s="267">
        <f>D34+D36</f>
        <v>2630</v>
      </c>
      <c r="E38" s="166"/>
      <c r="F38" s="267">
        <f>F34+F36</f>
        <v>9086</v>
      </c>
      <c r="G38" s="166"/>
      <c r="H38" s="267">
        <f>H34+H36</f>
        <v>7763</v>
      </c>
      <c r="I38" s="166"/>
      <c r="J38" s="241"/>
      <c r="K38" s="241"/>
      <c r="L38" s="241"/>
      <c r="M38" s="241"/>
    </row>
    <row r="39" spans="1:13" ht="15">
      <c r="A39" s="166"/>
      <c r="B39" s="166"/>
      <c r="C39" s="166"/>
      <c r="D39" s="166"/>
      <c r="E39" s="166"/>
      <c r="F39" s="166"/>
      <c r="G39" s="166"/>
      <c r="H39" s="166"/>
      <c r="I39" s="166"/>
      <c r="J39" s="241"/>
      <c r="K39" s="241"/>
      <c r="L39" s="241"/>
      <c r="M39" s="241"/>
    </row>
    <row r="40" spans="1:13" ht="15">
      <c r="A40" s="166"/>
      <c r="B40" s="268"/>
      <c r="C40" s="166"/>
      <c r="D40" s="166"/>
      <c r="E40" s="166"/>
      <c r="F40" s="166"/>
      <c r="G40" s="166"/>
      <c r="H40" s="166"/>
      <c r="I40" s="166"/>
      <c r="J40" s="241"/>
      <c r="K40" s="241"/>
      <c r="L40" s="241"/>
      <c r="M40" s="241"/>
    </row>
    <row r="41" spans="1:13" ht="15">
      <c r="A41" s="166" t="s">
        <v>203</v>
      </c>
      <c r="B41" s="63"/>
      <c r="C41" s="63"/>
      <c r="D41" s="269"/>
      <c r="E41" s="63"/>
      <c r="F41" s="63"/>
      <c r="G41" s="63"/>
      <c r="H41" s="269"/>
      <c r="I41" s="63"/>
      <c r="J41" s="241"/>
      <c r="K41" s="241"/>
      <c r="L41" s="241"/>
      <c r="M41" s="241"/>
    </row>
    <row r="42" spans="1:13" ht="15">
      <c r="A42" s="166" t="s">
        <v>170</v>
      </c>
      <c r="B42" s="270">
        <f>(B34+B36)/63000*100</f>
        <v>5.546031746031746</v>
      </c>
      <c r="C42" s="166"/>
      <c r="D42" s="271">
        <f>D38/63000*100</f>
        <v>4.174603174603175</v>
      </c>
      <c r="E42" s="166"/>
      <c r="F42" s="268">
        <f>F38/63000*100</f>
        <v>14.422222222222222</v>
      </c>
      <c r="G42" s="166"/>
      <c r="H42" s="271">
        <f>H38/63000*100</f>
        <v>12.322222222222221</v>
      </c>
      <c r="I42" s="166"/>
      <c r="J42" s="241"/>
      <c r="K42" s="241"/>
      <c r="L42" s="241"/>
      <c r="M42" s="241"/>
    </row>
    <row r="43" spans="1:13" ht="15">
      <c r="A43" s="166"/>
      <c r="B43" s="270"/>
      <c r="C43" s="166"/>
      <c r="D43" s="271"/>
      <c r="E43" s="166"/>
      <c r="F43" s="268"/>
      <c r="G43" s="166"/>
      <c r="H43" s="271"/>
      <c r="I43" s="166"/>
      <c r="J43" s="241"/>
      <c r="K43" s="241"/>
      <c r="L43" s="241"/>
      <c r="M43" s="241"/>
    </row>
    <row r="44" spans="1:13" ht="15">
      <c r="A44" s="166"/>
      <c r="B44" s="166"/>
      <c r="C44" s="166"/>
      <c r="D44" s="166"/>
      <c r="E44" s="166"/>
      <c r="F44" s="166"/>
      <c r="G44" s="166"/>
      <c r="H44" s="166"/>
      <c r="I44" s="166"/>
      <c r="J44" s="241"/>
      <c r="K44" s="241"/>
      <c r="L44" s="241"/>
      <c r="M44" s="241"/>
    </row>
    <row r="45" spans="1:13" ht="15">
      <c r="A45" s="166"/>
      <c r="B45" s="166"/>
      <c r="C45" s="166"/>
      <c r="D45" s="166"/>
      <c r="E45" s="166"/>
      <c r="F45" s="166"/>
      <c r="G45" s="166"/>
      <c r="H45" s="166"/>
      <c r="I45" s="166"/>
      <c r="J45" s="241"/>
      <c r="K45" s="241"/>
      <c r="L45" s="241"/>
      <c r="M45" s="241"/>
    </row>
    <row r="46" spans="1:13" ht="15">
      <c r="A46" s="166"/>
      <c r="B46" s="166"/>
      <c r="C46" s="166"/>
      <c r="D46" s="166"/>
      <c r="E46" s="166"/>
      <c r="F46" s="166"/>
      <c r="G46" s="166"/>
      <c r="H46" s="166"/>
      <c r="I46" s="166"/>
      <c r="J46" s="241"/>
      <c r="K46" s="241"/>
      <c r="L46" s="241"/>
      <c r="M46" s="241"/>
    </row>
    <row r="47" spans="1:13" ht="15">
      <c r="A47" s="166"/>
      <c r="B47" s="166"/>
      <c r="C47" s="166"/>
      <c r="D47" s="166"/>
      <c r="E47" s="166"/>
      <c r="F47" s="166"/>
      <c r="G47" s="166"/>
      <c r="H47" s="166"/>
      <c r="I47" s="166"/>
      <c r="J47" s="241"/>
      <c r="K47" s="241"/>
      <c r="L47" s="241"/>
      <c r="M47" s="241"/>
    </row>
    <row r="48" spans="1:13" ht="15">
      <c r="A48" s="166"/>
      <c r="B48" s="166"/>
      <c r="C48" s="166"/>
      <c r="D48" s="166"/>
      <c r="E48" s="166"/>
      <c r="F48" s="166"/>
      <c r="G48" s="166"/>
      <c r="H48" s="166"/>
      <c r="I48" s="166"/>
      <c r="J48" s="241"/>
      <c r="K48" s="241"/>
      <c r="L48" s="241"/>
      <c r="M48" s="241"/>
    </row>
    <row r="49" spans="1:13" ht="15">
      <c r="A49" s="166"/>
      <c r="B49" s="166"/>
      <c r="C49" s="166"/>
      <c r="D49" s="166"/>
      <c r="E49" s="166"/>
      <c r="F49" s="166"/>
      <c r="G49" s="166"/>
      <c r="H49" s="166"/>
      <c r="I49" s="166"/>
      <c r="J49" s="241"/>
      <c r="K49" s="241"/>
      <c r="L49" s="241"/>
      <c r="M49" s="241"/>
    </row>
    <row r="50" spans="1:13" ht="15">
      <c r="A50" s="166"/>
      <c r="B50" s="166"/>
      <c r="C50" s="166"/>
      <c r="D50" s="166"/>
      <c r="E50" s="166"/>
      <c r="F50" s="166"/>
      <c r="G50" s="166"/>
      <c r="H50" s="166"/>
      <c r="I50" s="166"/>
      <c r="J50" s="241"/>
      <c r="K50" s="241"/>
      <c r="L50" s="241"/>
      <c r="M50" s="241"/>
    </row>
    <row r="51" spans="1:13" ht="15">
      <c r="A51" s="166"/>
      <c r="B51" s="166"/>
      <c r="C51" s="166"/>
      <c r="D51" s="166"/>
      <c r="E51" s="166"/>
      <c r="F51" s="166"/>
      <c r="G51" s="166"/>
      <c r="H51" s="166"/>
      <c r="I51" s="166"/>
      <c r="J51" s="241"/>
      <c r="K51" s="241"/>
      <c r="L51" s="241"/>
      <c r="M51" s="241"/>
    </row>
    <row r="52" spans="1:13" ht="15">
      <c r="A52" s="166"/>
      <c r="B52" s="166"/>
      <c r="C52" s="166"/>
      <c r="D52" s="166"/>
      <c r="E52" s="166"/>
      <c r="F52" s="166"/>
      <c r="G52" s="166"/>
      <c r="H52" s="166"/>
      <c r="I52" s="166"/>
      <c r="J52" s="241"/>
      <c r="K52" s="241"/>
      <c r="L52" s="241"/>
      <c r="M52" s="241"/>
    </row>
    <row r="53" spans="1:13" ht="15">
      <c r="A53" s="166"/>
      <c r="B53" s="166"/>
      <c r="C53" s="166"/>
      <c r="D53" s="166"/>
      <c r="E53" s="166"/>
      <c r="F53" s="166"/>
      <c r="G53" s="166"/>
      <c r="H53" s="166"/>
      <c r="I53" s="166"/>
      <c r="J53" s="241"/>
      <c r="K53" s="241"/>
      <c r="L53" s="241"/>
      <c r="M53" s="241"/>
    </row>
    <row r="54" spans="1:13" ht="15">
      <c r="A54" s="166"/>
      <c r="B54" s="166"/>
      <c r="C54" s="166"/>
      <c r="D54" s="166"/>
      <c r="E54" s="166"/>
      <c r="F54" s="166"/>
      <c r="G54" s="166"/>
      <c r="H54" s="166"/>
      <c r="I54" s="166"/>
      <c r="J54" s="241"/>
      <c r="K54" s="241"/>
      <c r="L54" s="241"/>
      <c r="M54" s="241"/>
    </row>
    <row r="55" spans="1:13" ht="15">
      <c r="A55" s="166"/>
      <c r="B55" s="166"/>
      <c r="C55" s="166"/>
      <c r="D55" s="166"/>
      <c r="E55" s="166"/>
      <c r="F55" s="166"/>
      <c r="G55" s="166"/>
      <c r="H55" s="166"/>
      <c r="I55" s="166"/>
      <c r="J55" s="241"/>
      <c r="K55" s="241"/>
      <c r="L55" s="241"/>
      <c r="M55" s="241"/>
    </row>
    <row r="56" spans="1:13" ht="15">
      <c r="A56" s="166"/>
      <c r="B56" s="166"/>
      <c r="C56" s="166"/>
      <c r="D56" s="166"/>
      <c r="E56" s="166"/>
      <c r="F56" s="166"/>
      <c r="G56" s="166"/>
      <c r="H56" s="166"/>
      <c r="I56" s="166"/>
      <c r="J56" s="241"/>
      <c r="K56" s="241"/>
      <c r="L56" s="241"/>
      <c r="M56" s="241"/>
    </row>
    <row r="57" spans="1:13" ht="15">
      <c r="A57" s="166"/>
      <c r="B57" s="166"/>
      <c r="C57" s="166"/>
      <c r="D57" s="166"/>
      <c r="E57" s="166"/>
      <c r="F57" s="166"/>
      <c r="G57" s="166"/>
      <c r="H57" s="166"/>
      <c r="I57" s="166"/>
      <c r="J57" s="241"/>
      <c r="K57" s="241"/>
      <c r="L57" s="241"/>
      <c r="M57" s="241"/>
    </row>
    <row r="58" spans="1:13" ht="15">
      <c r="A58" s="166"/>
      <c r="B58" s="166"/>
      <c r="C58" s="166"/>
      <c r="D58" s="166"/>
      <c r="E58" s="166"/>
      <c r="F58" s="166"/>
      <c r="G58" s="166"/>
      <c r="H58" s="166"/>
      <c r="I58" s="166"/>
      <c r="J58" s="241"/>
      <c r="K58" s="241"/>
      <c r="L58" s="241"/>
      <c r="M58" s="241"/>
    </row>
    <row r="59" spans="1:13" ht="15">
      <c r="A59" s="166"/>
      <c r="B59" s="166"/>
      <c r="C59" s="166"/>
      <c r="D59" s="166"/>
      <c r="E59" s="166"/>
      <c r="F59" s="166"/>
      <c r="G59" s="166"/>
      <c r="H59" s="166"/>
      <c r="I59" s="166"/>
      <c r="J59" s="241"/>
      <c r="K59" s="241"/>
      <c r="L59" s="241"/>
      <c r="M59" s="241"/>
    </row>
    <row r="60" spans="1:13" ht="15">
      <c r="A60" s="166"/>
      <c r="B60" s="166"/>
      <c r="C60" s="166"/>
      <c r="D60" s="166"/>
      <c r="E60" s="166"/>
      <c r="F60" s="166"/>
      <c r="G60" s="166"/>
      <c r="H60" s="166"/>
      <c r="I60" s="166"/>
      <c r="J60" s="241"/>
      <c r="K60" s="241"/>
      <c r="L60" s="241"/>
      <c r="M60" s="241"/>
    </row>
    <row r="61" spans="1:13" ht="15">
      <c r="A61" s="166"/>
      <c r="B61" s="166"/>
      <c r="C61" s="166"/>
      <c r="D61" s="166"/>
      <c r="E61" s="166"/>
      <c r="F61" s="166"/>
      <c r="G61" s="166"/>
      <c r="H61" s="166"/>
      <c r="I61" s="166"/>
      <c r="J61" s="241"/>
      <c r="K61" s="241"/>
      <c r="L61" s="241"/>
      <c r="M61" s="241"/>
    </row>
    <row r="62" spans="1:13" ht="15">
      <c r="A62" s="166"/>
      <c r="B62" s="166"/>
      <c r="C62" s="166"/>
      <c r="D62" s="166"/>
      <c r="E62" s="166"/>
      <c r="F62" s="166"/>
      <c r="G62" s="166"/>
      <c r="H62" s="166"/>
      <c r="I62" s="166"/>
      <c r="J62" s="241"/>
      <c r="K62" s="241"/>
      <c r="L62" s="241"/>
      <c r="M62" s="241"/>
    </row>
    <row r="63" spans="1:13" ht="15">
      <c r="A63" s="166"/>
      <c r="B63" s="166"/>
      <c r="C63" s="166"/>
      <c r="D63" s="166"/>
      <c r="E63" s="166"/>
      <c r="F63" s="166"/>
      <c r="G63" s="166"/>
      <c r="H63" s="166"/>
      <c r="I63" s="166"/>
      <c r="J63" s="241"/>
      <c r="K63" s="241"/>
      <c r="L63" s="241"/>
      <c r="M63" s="241"/>
    </row>
    <row r="64" spans="1:13" ht="15">
      <c r="A64" s="166"/>
      <c r="B64" s="166"/>
      <c r="C64" s="166"/>
      <c r="D64" s="166"/>
      <c r="E64" s="166"/>
      <c r="F64" s="166"/>
      <c r="G64" s="166"/>
      <c r="H64" s="166"/>
      <c r="I64" s="166"/>
      <c r="J64" s="241"/>
      <c r="K64" s="241"/>
      <c r="L64" s="241"/>
      <c r="M64" s="241"/>
    </row>
    <row r="65" spans="1:13" ht="15">
      <c r="A65" s="166"/>
      <c r="B65" s="166"/>
      <c r="C65" s="166"/>
      <c r="D65" s="166"/>
      <c r="E65" s="166"/>
      <c r="F65" s="166"/>
      <c r="G65" s="166"/>
      <c r="H65" s="166"/>
      <c r="I65" s="166"/>
      <c r="J65" s="241"/>
      <c r="K65" s="241"/>
      <c r="L65" s="241"/>
      <c r="M65" s="241"/>
    </row>
    <row r="66" spans="1:13" ht="15">
      <c r="A66" s="166"/>
      <c r="B66" s="166"/>
      <c r="C66" s="166"/>
      <c r="D66" s="166"/>
      <c r="E66" s="166"/>
      <c r="F66" s="166"/>
      <c r="G66" s="166"/>
      <c r="H66" s="166"/>
      <c r="I66" s="166"/>
      <c r="J66" s="241"/>
      <c r="K66" s="241"/>
      <c r="L66" s="241"/>
      <c r="M66" s="241"/>
    </row>
    <row r="67" spans="1:13" ht="15">
      <c r="A67" s="166"/>
      <c r="B67" s="166"/>
      <c r="C67" s="166"/>
      <c r="D67" s="166"/>
      <c r="E67" s="166"/>
      <c r="F67" s="166"/>
      <c r="G67" s="166"/>
      <c r="H67" s="166"/>
      <c r="I67" s="166"/>
      <c r="J67" s="241"/>
      <c r="K67" s="241"/>
      <c r="L67" s="241"/>
      <c r="M67" s="241"/>
    </row>
    <row r="68" spans="1:13" ht="15">
      <c r="A68" s="166"/>
      <c r="B68" s="166"/>
      <c r="C68" s="166"/>
      <c r="D68" s="166"/>
      <c r="E68" s="166"/>
      <c r="F68" s="166"/>
      <c r="G68" s="166"/>
      <c r="H68" s="166"/>
      <c r="I68" s="166"/>
      <c r="J68" s="241"/>
      <c r="K68" s="241"/>
      <c r="L68" s="241"/>
      <c r="M68" s="241"/>
    </row>
    <row r="69" spans="1:13" ht="15">
      <c r="A69" s="166"/>
      <c r="B69" s="166"/>
      <c r="C69" s="166"/>
      <c r="D69" s="166"/>
      <c r="E69" s="166"/>
      <c r="F69" s="166"/>
      <c r="G69" s="166"/>
      <c r="H69" s="166"/>
      <c r="I69" s="166"/>
      <c r="J69" s="241"/>
      <c r="K69" s="241"/>
      <c r="L69" s="241"/>
      <c r="M69" s="241"/>
    </row>
    <row r="70" spans="1:13" ht="15">
      <c r="A70" s="166"/>
      <c r="B70" s="166"/>
      <c r="C70" s="166"/>
      <c r="D70" s="166"/>
      <c r="E70" s="166"/>
      <c r="F70" s="166"/>
      <c r="G70" s="166"/>
      <c r="H70" s="166"/>
      <c r="I70" s="166"/>
      <c r="J70" s="241"/>
      <c r="K70" s="241"/>
      <c r="L70" s="241"/>
      <c r="M70" s="241"/>
    </row>
    <row r="71" spans="1:13" ht="15">
      <c r="A71" s="166"/>
      <c r="B71" s="166"/>
      <c r="C71" s="166"/>
      <c r="D71" s="166"/>
      <c r="E71" s="166"/>
      <c r="F71" s="166"/>
      <c r="G71" s="166"/>
      <c r="H71" s="166"/>
      <c r="I71" s="166"/>
      <c r="J71" s="241"/>
      <c r="K71" s="241"/>
      <c r="L71" s="241"/>
      <c r="M71" s="241"/>
    </row>
    <row r="72" spans="1:13" ht="15">
      <c r="A72" s="166"/>
      <c r="B72" s="166"/>
      <c r="C72" s="166"/>
      <c r="D72" s="166"/>
      <c r="E72" s="166"/>
      <c r="F72" s="166"/>
      <c r="G72" s="166"/>
      <c r="H72" s="166"/>
      <c r="I72" s="166"/>
      <c r="J72" s="241"/>
      <c r="K72" s="241"/>
      <c r="L72" s="241"/>
      <c r="M72" s="241"/>
    </row>
  </sheetData>
  <mergeCells count="2">
    <mergeCell ref="F10:H10"/>
    <mergeCell ref="B10:D10"/>
  </mergeCells>
  <printOptions/>
  <pageMargins left="0.7" right="0.39" top="0.5" bottom="0.25" header="0.2" footer="0.2"/>
  <pageSetup fitToHeight="1" fitToWidth="1" horizontalDpi="600" verticalDpi="600"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Aerospeed</cp:lastModifiedBy>
  <cp:lastPrinted>2003-11-04T06:58:04Z</cp:lastPrinted>
  <dcterms:created xsi:type="dcterms:W3CDTF">2003-10-30T07:33:29Z</dcterms:created>
  <dcterms:modified xsi:type="dcterms:W3CDTF">2003-11-05T09:39:30Z</dcterms:modified>
  <cp:category/>
  <cp:version/>
  <cp:contentType/>
  <cp:contentStatus/>
</cp:coreProperties>
</file>